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435" tabRatio="500"/>
  </bookViews>
  <sheets>
    <sheet name="Bodování" sheetId="1" r:id="rId1"/>
    <sheet name="Atletický čtyřboj - vzor" sheetId="2" r:id="rId2"/>
    <sheet name="Atletický čtyřboj III dívky" sheetId="3" r:id="rId3"/>
    <sheet name="Atletický čtyřboj III chlapci" sheetId="4" r:id="rId4"/>
    <sheet name="Atletický čtyřboj IV. dívky " sheetId="5" r:id="rId5"/>
    <sheet name="Atletický čtyřboj IV. chlapci" sheetId="6" r:id="rId6"/>
    <sheet name="Basketbal ZŠ - dívky" sheetId="7" r:id="rId7"/>
    <sheet name="Basketbal ZŠ - chlapci" sheetId="8" r:id="rId8"/>
    <sheet name="Basketbal SŠ - dívky" sheetId="9" r:id="rId9"/>
    <sheet name="Basketbal SŠ - chlapci" sheetId="10" r:id="rId10"/>
    <sheet name="SAP SŠ - návod" sheetId="11" r:id="rId11"/>
    <sheet name="SAP SŠ - dívky" sheetId="12" r:id="rId12"/>
    <sheet name="SAP SŠ - chlapci" sheetId="13" r:id="rId13"/>
    <sheet name="Florbal ZŠ IV - dívky" sheetId="14" r:id="rId14"/>
    <sheet name="Florbal ZŠ IV - chlapci" sheetId="15" r:id="rId15"/>
    <sheet name="Florbal ZŠ III - dívky" sheetId="16" r:id="rId16"/>
    <sheet name="Florbal ZŠ III - chlapci" sheetId="17" r:id="rId17"/>
    <sheet name="Florbal SŠ - dívky" sheetId="18" r:id="rId18"/>
    <sheet name="Florbal SŠ - chlapci" sheetId="19" r:id="rId19"/>
    <sheet name="Fotbal SŠ - chlapci" sheetId="20" r:id="rId20"/>
    <sheet name="Minifotbal ZŠ - chlapci" sheetId="21" r:id="rId21"/>
    <sheet name="Přespolní běh" sheetId="22" r:id="rId22"/>
    <sheet name="Volejbal ZŠ - dívky" sheetId="23" r:id="rId23"/>
    <sheet name="Volejbal ZŠ - chlapci" sheetId="24" r:id="rId24"/>
    <sheet name="Volejbal SŠ - dívky" sheetId="25" r:id="rId25"/>
    <sheet name="Volejbal SŠ - chlapci" sheetId="26" r:id="rId26"/>
    <sheet name="Vybíjená ZŠ - chlapci-dívky" sheetId="28" r:id="rId27"/>
    <sheet name="List1" sheetId="29" r:id="rId28"/>
  </sheets>
  <definedNames>
    <definedName name="Dotaz_z_Soubory_dBase" localSheetId="1">'Atletický čtyřboj - vzor'!$A$5:$P$90</definedName>
    <definedName name="_xlnm.Print_Area" localSheetId="1">'Atletický čtyřboj - vzor'!$A$1:$P$31</definedName>
    <definedName name="_xlnm.Print_Area" localSheetId="0">Bodování!$A$1:$AD$22</definedName>
    <definedName name="_xlnm.Print_Area" localSheetId="19">'Fotbal SŠ - chlapci'!$A$1:$I$32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0" i="1"/>
  <c r="AB12"/>
  <c r="AB14"/>
  <c r="AB16"/>
  <c r="AB18"/>
  <c r="AB20"/>
  <c r="AB6"/>
  <c r="AB8"/>
  <c r="O8" i="28"/>
  <c r="H12"/>
  <c r="H13"/>
  <c r="H16"/>
  <c r="F12"/>
  <c r="F13"/>
  <c r="E16" s="1"/>
  <c r="F16"/>
  <c r="E9"/>
  <c r="E10"/>
  <c r="C9"/>
  <c r="C10"/>
  <c r="I6" i="21" l="1"/>
  <c r="G6"/>
  <c r="F6"/>
  <c r="T6" s="1"/>
  <c r="D6"/>
  <c r="S6" s="1"/>
  <c r="F5"/>
  <c r="T5" s="1"/>
  <c r="D5"/>
  <c r="P5" s="1"/>
  <c r="U5" s="1"/>
  <c r="T4"/>
  <c r="S4"/>
  <c r="R4"/>
  <c r="P4"/>
  <c r="U4" s="1"/>
  <c r="W5" l="1"/>
  <c r="R6"/>
  <c r="S5"/>
  <c r="P6"/>
  <c r="U6" s="1"/>
  <c r="W6" s="1"/>
  <c r="R5"/>
  <c r="W4" l="1"/>
  <c r="O33" i="3" l="1"/>
  <c r="O23"/>
  <c r="O14"/>
  <c r="O5"/>
  <c r="O36" i="4"/>
  <c r="O25"/>
  <c r="O15"/>
  <c r="O5"/>
  <c r="O23" i="5"/>
  <c r="O14"/>
  <c r="O5"/>
  <c r="O20" l="1"/>
  <c r="O19"/>
  <c r="O29"/>
  <c r="O28"/>
  <c r="O12"/>
  <c r="O39" i="3"/>
  <c r="O20"/>
  <c r="O10" l="1"/>
  <c r="O9"/>
  <c r="O8"/>
  <c r="O7"/>
  <c r="O6"/>
  <c r="O41" i="4"/>
  <c r="O40"/>
  <c r="O39"/>
  <c r="O38"/>
  <c r="O37"/>
  <c r="O30"/>
  <c r="O29"/>
  <c r="O28"/>
  <c r="O27"/>
  <c r="O26"/>
  <c r="O20"/>
  <c r="O19"/>
  <c r="O18"/>
  <c r="O17"/>
  <c r="O16"/>
  <c r="O10"/>
  <c r="O9"/>
  <c r="O8"/>
  <c r="O7"/>
  <c r="O6"/>
  <c r="O42" i="6" l="1"/>
  <c r="O41"/>
  <c r="O40"/>
  <c r="O39"/>
  <c r="O38"/>
  <c r="O37"/>
  <c r="O36" s="1"/>
  <c r="O30"/>
  <c r="O29"/>
  <c r="O28"/>
  <c r="O25" s="1"/>
  <c r="O27"/>
  <c r="O26"/>
  <c r="O23"/>
  <c r="O22"/>
  <c r="O21"/>
  <c r="O20"/>
  <c r="O19"/>
  <c r="O18"/>
  <c r="O17"/>
  <c r="O16"/>
  <c r="O15" s="1"/>
  <c r="O13"/>
  <c r="O12"/>
  <c r="O11"/>
  <c r="O10"/>
  <c r="O9"/>
  <c r="O8"/>
  <c r="O7"/>
  <c r="O6"/>
  <c r="O5" s="1"/>
  <c r="O24" i="5"/>
  <c r="O27"/>
  <c r="O26"/>
  <c r="O25"/>
  <c r="O17"/>
  <c r="O18"/>
  <c r="O16"/>
  <c r="O15"/>
  <c r="O9"/>
  <c r="O8"/>
  <c r="O10"/>
  <c r="O7"/>
  <c r="O6"/>
  <c r="O15" i="3" l="1"/>
  <c r="O16"/>
  <c r="O17"/>
  <c r="O19"/>
  <c r="H11" i="28" l="1"/>
  <c r="F11"/>
  <c r="E8"/>
  <c r="C8"/>
  <c r="L7" i="26"/>
  <c r="J7"/>
  <c r="I7"/>
  <c r="G7"/>
  <c r="F7"/>
  <c r="S7" s="1"/>
  <c r="D7"/>
  <c r="R7" s="1"/>
  <c r="I6"/>
  <c r="G6"/>
  <c r="F6"/>
  <c r="S6" s="1"/>
  <c r="D6"/>
  <c r="R6" s="1"/>
  <c r="F5"/>
  <c r="S5" s="1"/>
  <c r="D5"/>
  <c r="R5" s="1"/>
  <c r="S4"/>
  <c r="R4"/>
  <c r="Q4"/>
  <c r="T4" s="1"/>
  <c r="P4"/>
  <c r="L7" i="25"/>
  <c r="J7"/>
  <c r="I7"/>
  <c r="G7"/>
  <c r="F7"/>
  <c r="D7"/>
  <c r="R7" s="1"/>
  <c r="I6"/>
  <c r="G6"/>
  <c r="F6"/>
  <c r="S6" s="1"/>
  <c r="D6"/>
  <c r="R6" s="1"/>
  <c r="F5"/>
  <c r="S5" s="1"/>
  <c r="D5"/>
  <c r="R5" s="1"/>
  <c r="S4"/>
  <c r="R4"/>
  <c r="Q4"/>
  <c r="T4" s="1"/>
  <c r="P4"/>
  <c r="L12" i="24"/>
  <c r="J12"/>
  <c r="I12"/>
  <c r="G12"/>
  <c r="F12"/>
  <c r="D12"/>
  <c r="L11"/>
  <c r="J11"/>
  <c r="I11"/>
  <c r="G11"/>
  <c r="F11"/>
  <c r="S11" s="1"/>
  <c r="D11"/>
  <c r="I10"/>
  <c r="G10"/>
  <c r="F10"/>
  <c r="D10"/>
  <c r="I9"/>
  <c r="G9"/>
  <c r="F9"/>
  <c r="D9"/>
  <c r="F8"/>
  <c r="S8" s="1"/>
  <c r="D8"/>
  <c r="R8" s="1"/>
  <c r="F7"/>
  <c r="S7" s="1"/>
  <c r="D7"/>
  <c r="R7" s="1"/>
  <c r="S6"/>
  <c r="R6"/>
  <c r="S5"/>
  <c r="R5"/>
  <c r="Q5"/>
  <c r="P5"/>
  <c r="T5" s="1"/>
  <c r="L12" i="23"/>
  <c r="J12"/>
  <c r="I12"/>
  <c r="G12"/>
  <c r="F12"/>
  <c r="S12" s="1"/>
  <c r="D12"/>
  <c r="R12" s="1"/>
  <c r="L11"/>
  <c r="J11"/>
  <c r="I11"/>
  <c r="G11"/>
  <c r="Q11" s="1"/>
  <c r="F11"/>
  <c r="S11" s="1"/>
  <c r="D11"/>
  <c r="R11" s="1"/>
  <c r="I10"/>
  <c r="G10"/>
  <c r="F10"/>
  <c r="D10"/>
  <c r="I9"/>
  <c r="G9"/>
  <c r="F9"/>
  <c r="D9"/>
  <c r="S8"/>
  <c r="R8"/>
  <c r="F8"/>
  <c r="D8"/>
  <c r="F7"/>
  <c r="S7" s="1"/>
  <c r="D7"/>
  <c r="R7" s="1"/>
  <c r="S6"/>
  <c r="R6"/>
  <c r="S5"/>
  <c r="R5"/>
  <c r="Q5"/>
  <c r="P5"/>
  <c r="T5" s="1"/>
  <c r="L7" i="19"/>
  <c r="J7"/>
  <c r="I7"/>
  <c r="G7"/>
  <c r="F7"/>
  <c r="T7" s="1"/>
  <c r="D7"/>
  <c r="S7" s="1"/>
  <c r="I6"/>
  <c r="G6"/>
  <c r="F6"/>
  <c r="D6"/>
  <c r="S6" s="1"/>
  <c r="T5"/>
  <c r="F5"/>
  <c r="D5"/>
  <c r="R5" s="1"/>
  <c r="T4"/>
  <c r="S4"/>
  <c r="R4"/>
  <c r="Q4"/>
  <c r="P4"/>
  <c r="L7" i="18"/>
  <c r="J7"/>
  <c r="I7"/>
  <c r="G7"/>
  <c r="F7"/>
  <c r="D7"/>
  <c r="I6"/>
  <c r="G6"/>
  <c r="F6"/>
  <c r="D6"/>
  <c r="F5"/>
  <c r="T5" s="1"/>
  <c r="D5"/>
  <c r="S5" s="1"/>
  <c r="T4"/>
  <c r="S4"/>
  <c r="R4"/>
  <c r="Q4"/>
  <c r="P4"/>
  <c r="G7" i="17"/>
  <c r="F7"/>
  <c r="T7" s="1"/>
  <c r="D7"/>
  <c r="P7" s="1"/>
  <c r="G6"/>
  <c r="F6"/>
  <c r="D6"/>
  <c r="S6" s="1"/>
  <c r="T5"/>
  <c r="F5"/>
  <c r="D5"/>
  <c r="S5" s="1"/>
  <c r="T4"/>
  <c r="S4"/>
  <c r="R4"/>
  <c r="Q4"/>
  <c r="U4" s="1"/>
  <c r="P4"/>
  <c r="I7" i="16"/>
  <c r="G7"/>
  <c r="S7" s="1"/>
  <c r="F7"/>
  <c r="R7" s="1"/>
  <c r="I6"/>
  <c r="G6"/>
  <c r="F6"/>
  <c r="D6"/>
  <c r="S6" s="1"/>
  <c r="T5"/>
  <c r="S5"/>
  <c r="F5"/>
  <c r="D5"/>
  <c r="T4"/>
  <c r="S4"/>
  <c r="R4"/>
  <c r="Q4"/>
  <c r="P4"/>
  <c r="L7" i="15"/>
  <c r="J7"/>
  <c r="G7"/>
  <c r="F7"/>
  <c r="D7"/>
  <c r="P7" s="1"/>
  <c r="G6"/>
  <c r="F6"/>
  <c r="T6" s="1"/>
  <c r="D6"/>
  <c r="T5"/>
  <c r="F5"/>
  <c r="D5"/>
  <c r="S5" s="1"/>
  <c r="T4"/>
  <c r="S4"/>
  <c r="R4"/>
  <c r="Q4"/>
  <c r="P4"/>
  <c r="U4" s="1"/>
  <c r="L7" i="14"/>
  <c r="J7"/>
  <c r="I7"/>
  <c r="G7"/>
  <c r="S7" s="1"/>
  <c r="F7"/>
  <c r="D7"/>
  <c r="I6"/>
  <c r="G6"/>
  <c r="F6"/>
  <c r="D6"/>
  <c r="S5"/>
  <c r="P5"/>
  <c r="F5"/>
  <c r="T5" s="1"/>
  <c r="D5"/>
  <c r="T4"/>
  <c r="S4"/>
  <c r="R4"/>
  <c r="Q4"/>
  <c r="P4"/>
  <c r="U4" s="1"/>
  <c r="L7" i="10"/>
  <c r="J7"/>
  <c r="I7"/>
  <c r="G7"/>
  <c r="F7"/>
  <c r="P7" s="1"/>
  <c r="D7"/>
  <c r="I6"/>
  <c r="G6"/>
  <c r="R6" s="1"/>
  <c r="F6"/>
  <c r="S6" s="1"/>
  <c r="D6"/>
  <c r="S5"/>
  <c r="Q5"/>
  <c r="P5"/>
  <c r="T5" s="1"/>
  <c r="F5"/>
  <c r="D5"/>
  <c r="R5" s="1"/>
  <c r="S4"/>
  <c r="R4"/>
  <c r="Q4"/>
  <c r="P4"/>
  <c r="T4" s="1"/>
  <c r="L7" i="9"/>
  <c r="J7"/>
  <c r="I7"/>
  <c r="G7"/>
  <c r="F7"/>
  <c r="D7"/>
  <c r="I6"/>
  <c r="G6"/>
  <c r="R6" s="1"/>
  <c r="F6"/>
  <c r="S6" s="1"/>
  <c r="D6"/>
  <c r="S5"/>
  <c r="Q5"/>
  <c r="P5"/>
  <c r="T5" s="1"/>
  <c r="F5"/>
  <c r="D5"/>
  <c r="R5" s="1"/>
  <c r="S4"/>
  <c r="R4"/>
  <c r="Q4"/>
  <c r="P4"/>
  <c r="T4" s="1"/>
  <c r="L7" i="8"/>
  <c r="J7"/>
  <c r="I7"/>
  <c r="G7"/>
  <c r="F7"/>
  <c r="D7"/>
  <c r="I6"/>
  <c r="G6"/>
  <c r="R6" s="1"/>
  <c r="F6"/>
  <c r="S6" s="1"/>
  <c r="D6"/>
  <c r="S5"/>
  <c r="Q5"/>
  <c r="P5"/>
  <c r="F5"/>
  <c r="D5"/>
  <c r="R5" s="1"/>
  <c r="S4"/>
  <c r="R4"/>
  <c r="Q4"/>
  <c r="P4"/>
  <c r="T4" s="1"/>
  <c r="L7" i="7"/>
  <c r="J7"/>
  <c r="I7"/>
  <c r="G7"/>
  <c r="F7"/>
  <c r="S7" s="1"/>
  <c r="D7"/>
  <c r="I6"/>
  <c r="G6"/>
  <c r="R6" s="1"/>
  <c r="F6"/>
  <c r="S6" s="1"/>
  <c r="D6"/>
  <c r="S5"/>
  <c r="Q5"/>
  <c r="P5"/>
  <c r="F5"/>
  <c r="D5"/>
  <c r="R5" s="1"/>
  <c r="S4"/>
  <c r="R4"/>
  <c r="Q4"/>
  <c r="P4"/>
  <c r="O44" i="6"/>
  <c r="O43"/>
  <c r="O33"/>
  <c r="O32"/>
  <c r="O31"/>
  <c r="O41" i="5"/>
  <c r="O40"/>
  <c r="O39"/>
  <c r="O38"/>
  <c r="O37"/>
  <c r="O36"/>
  <c r="O35"/>
  <c r="O34"/>
  <c r="O30"/>
  <c r="O21"/>
  <c r="O11"/>
  <c r="O44" i="4"/>
  <c r="O43"/>
  <c r="O33"/>
  <c r="O32"/>
  <c r="O31"/>
  <c r="O40" i="3"/>
  <c r="O37"/>
  <c r="O38"/>
  <c r="O36"/>
  <c r="O35"/>
  <c r="O34"/>
  <c r="O30"/>
  <c r="O29"/>
  <c r="O28"/>
  <c r="O27"/>
  <c r="O26"/>
  <c r="O25"/>
  <c r="O24"/>
  <c r="O21"/>
  <c r="O18"/>
  <c r="O12"/>
  <c r="O11"/>
  <c r="P31" i="2"/>
  <c r="P30"/>
  <c r="P29"/>
  <c r="P28"/>
  <c r="P26" s="1"/>
  <c r="P27"/>
  <c r="P23"/>
  <c r="P22"/>
  <c r="P21"/>
  <c r="P20"/>
  <c r="P17"/>
  <c r="P16"/>
  <c r="P15"/>
  <c r="P14"/>
  <c r="P13"/>
  <c r="P10"/>
  <c r="P9"/>
  <c r="P8"/>
  <c r="P7"/>
  <c r="P6"/>
  <c r="P5" s="1"/>
  <c r="AC10" i="1" l="1"/>
  <c r="AC18"/>
  <c r="O33" i="5"/>
  <c r="P12" i="2"/>
  <c r="AC6" i="1"/>
  <c r="AC14"/>
  <c r="P19" i="2"/>
  <c r="T4" i="7"/>
  <c r="Q6"/>
  <c r="R7"/>
  <c r="Q6" i="8"/>
  <c r="R7"/>
  <c r="Q6" i="9"/>
  <c r="Q7"/>
  <c r="R7"/>
  <c r="Q6" i="10"/>
  <c r="Q7"/>
  <c r="T7" s="1"/>
  <c r="R7"/>
  <c r="T6" i="14"/>
  <c r="T7"/>
  <c r="S6" i="15"/>
  <c r="S7"/>
  <c r="R5" i="16"/>
  <c r="T6"/>
  <c r="R5" i="17"/>
  <c r="R7"/>
  <c r="S6" i="18"/>
  <c r="S7"/>
  <c r="T6" i="19"/>
  <c r="R9" i="23"/>
  <c r="R10"/>
  <c r="T6" i="18"/>
  <c r="T7"/>
  <c r="S5" i="19"/>
  <c r="S9" i="23"/>
  <c r="S10"/>
  <c r="R10" i="24"/>
  <c r="S7" i="25"/>
  <c r="T5" i="7"/>
  <c r="T5" i="8"/>
  <c r="T7" i="15"/>
  <c r="R6" i="16"/>
  <c r="U4" i="18"/>
  <c r="P11" i="23"/>
  <c r="T11" s="1"/>
  <c r="S9" i="24"/>
  <c r="S10"/>
  <c r="S7" i="8"/>
  <c r="S7" i="9"/>
  <c r="S7" i="10"/>
  <c r="S6" i="14"/>
  <c r="R7"/>
  <c r="R5" i="15"/>
  <c r="Q6" i="16"/>
  <c r="P6"/>
  <c r="T7"/>
  <c r="U4" i="19"/>
  <c r="R11" i="24"/>
  <c r="R9"/>
  <c r="P7"/>
  <c r="R12"/>
  <c r="Q7"/>
  <c r="S12"/>
  <c r="Q7" i="17"/>
  <c r="U7" s="1"/>
  <c r="P9" i="24"/>
  <c r="P6" i="18"/>
  <c r="U6" s="1"/>
  <c r="Q9" i="24"/>
  <c r="P7" i="16"/>
  <c r="P6" i="17"/>
  <c r="S7"/>
  <c r="P5" i="18"/>
  <c r="Q6"/>
  <c r="P7"/>
  <c r="P7" i="23"/>
  <c r="P6" i="25"/>
  <c r="T6" s="1"/>
  <c r="P7"/>
  <c r="P6" i="26"/>
  <c r="P7"/>
  <c r="T7" s="1"/>
  <c r="P6" i="7"/>
  <c r="P7"/>
  <c r="P6" i="8"/>
  <c r="T6" s="1"/>
  <c r="P7"/>
  <c r="P6" i="9"/>
  <c r="P7"/>
  <c r="P6" i="10"/>
  <c r="T6" s="1"/>
  <c r="Q7" i="16"/>
  <c r="Q6" i="17"/>
  <c r="Q5" i="18"/>
  <c r="R6"/>
  <c r="Q7"/>
  <c r="Q7" i="23"/>
  <c r="Q6" i="25"/>
  <c r="Q7"/>
  <c r="Q6" i="26"/>
  <c r="Q7"/>
  <c r="Q7" i="7"/>
  <c r="Q7" i="8"/>
  <c r="P6" i="14"/>
  <c r="P5" i="17"/>
  <c r="U5" s="1"/>
  <c r="R6"/>
  <c r="R5" i="18"/>
  <c r="R7"/>
  <c r="P6" i="19"/>
  <c r="P9" i="23"/>
  <c r="P5" i="25"/>
  <c r="P5" i="26"/>
  <c r="T5" s="1"/>
  <c r="Q6" i="14"/>
  <c r="P7"/>
  <c r="Q5" i="17"/>
  <c r="P5" i="19"/>
  <c r="U5" s="1"/>
  <c r="Q6"/>
  <c r="P7"/>
  <c r="Q9" i="23"/>
  <c r="Q5" i="25"/>
  <c r="Q5" i="26"/>
  <c r="R6" i="14"/>
  <c r="Q7"/>
  <c r="Q5" i="19"/>
  <c r="R6"/>
  <c r="Q7"/>
  <c r="P11" i="24"/>
  <c r="Q5" i="14"/>
  <c r="U5" s="1"/>
  <c r="P6" i="15"/>
  <c r="R7" i="19"/>
  <c r="Q11" i="24"/>
  <c r="R5" i="14"/>
  <c r="Q6" i="15"/>
  <c r="Q7"/>
  <c r="U7" s="1"/>
  <c r="P5"/>
  <c r="R6"/>
  <c r="R7"/>
  <c r="P5" i="16"/>
  <c r="U5" s="1"/>
  <c r="W7" s="1"/>
  <c r="Q5" i="15"/>
  <c r="AD18" i="1" l="1"/>
  <c r="AD14"/>
  <c r="V6" i="10"/>
  <c r="T7" i="9"/>
  <c r="V7" s="1"/>
  <c r="AD10" i="1"/>
  <c r="AD6"/>
  <c r="U6" i="15"/>
  <c r="U7" i="19"/>
  <c r="T6" i="9"/>
  <c r="T6" i="7"/>
  <c r="U6" i="17"/>
  <c r="V5" i="10"/>
  <c r="T7" i="24"/>
  <c r="T11"/>
  <c r="U6" i="14"/>
  <c r="W4" s="1"/>
  <c r="U7"/>
  <c r="T6" i="26"/>
  <c r="V6" s="1"/>
  <c r="T9" i="24"/>
  <c r="T7" i="25"/>
  <c r="W5" i="17"/>
  <c r="V5" i="26"/>
  <c r="T7" i="23"/>
  <c r="W6" i="17"/>
  <c r="U5" i="15"/>
  <c r="W6" s="1"/>
  <c r="U7" i="18"/>
  <c r="V4" i="10"/>
  <c r="V5" i="9"/>
  <c r="T5" i="25"/>
  <c r="T9" i="23"/>
  <c r="T7" i="8"/>
  <c r="V7" i="10"/>
  <c r="U6" i="19"/>
  <c r="W6" s="1"/>
  <c r="U5" i="18"/>
  <c r="W6" s="1"/>
  <c r="T7" i="7"/>
  <c r="V7" s="1"/>
  <c r="V7" i="26" l="1"/>
  <c r="V4" i="7"/>
  <c r="S11" i="28"/>
  <c r="W7" i="14"/>
  <c r="V4" i="26"/>
  <c r="V6" i="9"/>
  <c r="V4"/>
  <c r="V7" i="25"/>
  <c r="V11" i="24"/>
  <c r="V5" i="23"/>
  <c r="V7"/>
  <c r="V11"/>
  <c r="V5" i="25"/>
  <c r="V4"/>
  <c r="W7" i="19"/>
  <c r="V7" i="8"/>
  <c r="V4"/>
  <c r="V9" i="23"/>
  <c r="V6" i="25"/>
  <c r="W6" i="14"/>
  <c r="V5" i="7"/>
  <c r="W4" i="19"/>
  <c r="W5" i="18"/>
  <c r="W4"/>
  <c r="W5" i="15"/>
  <c r="W4"/>
  <c r="V6" i="7"/>
  <c r="V5" i="8"/>
  <c r="V6"/>
  <c r="W5" i="19"/>
  <c r="V9" i="24"/>
  <c r="V5"/>
  <c r="V7"/>
  <c r="W7" i="15"/>
</calcChain>
</file>

<file path=xl/sharedStrings.xml><?xml version="1.0" encoding="utf-8"?>
<sst xmlns="http://schemas.openxmlformats.org/spreadsheetml/2006/main" count="1690" uniqueCount="618">
  <si>
    <t>Bodování XXI. KRAJSKÉ OLYMPIÁDY MLÁDEŽE PARDUBICKÉHO KRAJE</t>
  </si>
  <si>
    <t>Pořadí regionů po ukončených soutěžích: SAP, Fotbal SŠ, Přespolní běh, Basketbal SŠ:</t>
  </si>
  <si>
    <t xml:space="preserve">                                             </t>
  </si>
  <si>
    <t>Region</t>
  </si>
  <si>
    <t>Atletický čtyřboj</t>
  </si>
  <si>
    <t>Přespolní běh</t>
  </si>
  <si>
    <t>Basketbal</t>
  </si>
  <si>
    <t>Fotbal</t>
  </si>
  <si>
    <t>Florbal</t>
  </si>
  <si>
    <t>Vybíjená</t>
  </si>
  <si>
    <t>Volejbal</t>
  </si>
  <si>
    <t>SAP</t>
  </si>
  <si>
    <t>Body</t>
  </si>
  <si>
    <t>Celkem</t>
  </si>
  <si>
    <t>Pořadí</t>
  </si>
  <si>
    <t>Kategorie III.</t>
  </si>
  <si>
    <t>Kategorie IV.</t>
  </si>
  <si>
    <t>Kategorie</t>
  </si>
  <si>
    <t>Kategorie III</t>
  </si>
  <si>
    <t>Kategorie IV</t>
  </si>
  <si>
    <t xml:space="preserve">Kategorie </t>
  </si>
  <si>
    <t>Kategorie II</t>
  </si>
  <si>
    <t>Pardubice</t>
  </si>
  <si>
    <r>
      <rPr>
        <b/>
        <sz val="10"/>
        <color rgb="FF000000"/>
        <rFont val="Calibri"/>
        <family val="2"/>
        <charset val="238"/>
      </rPr>
      <t>ZŠCH</t>
    </r>
    <r>
      <rPr>
        <b/>
        <sz val="10"/>
        <color rgb="FFFF0000"/>
        <rFont val="Calibri"/>
        <family val="2"/>
        <charset val="238"/>
      </rPr>
      <t xml:space="preserve"> </t>
    </r>
  </si>
  <si>
    <t>ZŠCH</t>
  </si>
  <si>
    <r>
      <rPr>
        <b/>
        <sz val="10"/>
        <color rgb="FF000000"/>
        <rFont val="Calibri"/>
        <family val="2"/>
        <charset val="238"/>
      </rPr>
      <t>ZŠCH</t>
    </r>
    <r>
      <rPr>
        <b/>
        <sz val="10"/>
        <color rgb="FFFF0000"/>
        <rFont val="Calibri"/>
        <family val="2"/>
        <charset val="238"/>
      </rPr>
      <t xml:space="preserve">  </t>
    </r>
  </si>
  <si>
    <t xml:space="preserve">ZŠCH </t>
  </si>
  <si>
    <t xml:space="preserve">ZŠCH  </t>
  </si>
  <si>
    <t xml:space="preserve">ZŠD   </t>
  </si>
  <si>
    <t>ZŠD</t>
  </si>
  <si>
    <t xml:space="preserve">ZŠD    </t>
  </si>
  <si>
    <t xml:space="preserve">ZŠD  </t>
  </si>
  <si>
    <t xml:space="preserve">ZŠD </t>
  </si>
  <si>
    <t xml:space="preserve">SŠCH </t>
  </si>
  <si>
    <t>SŠCH</t>
  </si>
  <si>
    <t>SŠD</t>
  </si>
  <si>
    <t xml:space="preserve">SŠD </t>
  </si>
  <si>
    <t>Ústí n. O.</t>
  </si>
  <si>
    <r>
      <rPr>
        <b/>
        <sz val="10"/>
        <color rgb="FF000000"/>
        <rFont val="Calibri"/>
        <family val="2"/>
        <charset val="238"/>
      </rPr>
      <t xml:space="preserve">ZŠCH </t>
    </r>
    <r>
      <rPr>
        <b/>
        <sz val="10"/>
        <color rgb="FFFF0000"/>
        <rFont val="Calibri"/>
        <family val="2"/>
        <charset val="238"/>
      </rPr>
      <t xml:space="preserve"> </t>
    </r>
  </si>
  <si>
    <r>
      <rPr>
        <b/>
        <sz val="10"/>
        <color rgb="FF000000"/>
        <rFont val="Calibri"/>
        <family val="2"/>
        <charset val="238"/>
      </rPr>
      <t xml:space="preserve">ZŠD </t>
    </r>
    <r>
      <rPr>
        <b/>
        <sz val="10"/>
        <color rgb="FFFF0000"/>
        <rFont val="Calibri"/>
        <family val="2"/>
        <charset val="238"/>
      </rPr>
      <t xml:space="preserve">   </t>
    </r>
  </si>
  <si>
    <t xml:space="preserve">SŠCH  </t>
  </si>
  <si>
    <t xml:space="preserve">SŠD  </t>
  </si>
  <si>
    <t>Chrudim</t>
  </si>
  <si>
    <r>
      <rPr>
        <b/>
        <sz val="10"/>
        <color theme="1"/>
        <rFont val="Calibri"/>
        <family val="2"/>
        <charset val="238"/>
      </rPr>
      <t xml:space="preserve">ZŠCH </t>
    </r>
    <r>
      <rPr>
        <b/>
        <sz val="10"/>
        <color rgb="FFFF0000"/>
        <rFont val="Calibri"/>
        <family val="2"/>
        <charset val="238"/>
      </rPr>
      <t xml:space="preserve"> </t>
    </r>
  </si>
  <si>
    <r>
      <rPr>
        <b/>
        <sz val="10"/>
        <color rgb="FF000000"/>
        <rFont val="Calibri"/>
        <family val="2"/>
        <charset val="238"/>
      </rPr>
      <t>SŠD</t>
    </r>
    <r>
      <rPr>
        <b/>
        <sz val="10"/>
        <color rgb="FF0070C0"/>
        <rFont val="Calibri"/>
        <family val="2"/>
        <charset val="238"/>
      </rPr>
      <t xml:space="preserve"> </t>
    </r>
  </si>
  <si>
    <t>Svitavy</t>
  </si>
  <si>
    <t xml:space="preserve">ZŠD     </t>
  </si>
  <si>
    <r>
      <rPr>
        <b/>
        <sz val="10"/>
        <color theme="1"/>
        <rFont val="Calibri"/>
        <family val="2"/>
        <charset val="238"/>
      </rPr>
      <t xml:space="preserve">ZŠD </t>
    </r>
    <r>
      <rPr>
        <b/>
        <sz val="10"/>
        <color rgb="FFFF0000"/>
        <rFont val="Calibri"/>
        <family val="2"/>
        <charset val="238"/>
      </rPr>
      <t xml:space="preserve">    </t>
    </r>
  </si>
  <si>
    <r>
      <rPr>
        <b/>
        <sz val="10"/>
        <color rgb="FF000000"/>
        <rFont val="Calibri"/>
        <family val="2"/>
        <charset val="238"/>
      </rPr>
      <t>SŠCH</t>
    </r>
    <r>
      <rPr>
        <b/>
        <sz val="10"/>
        <color rgb="FFFF0000"/>
        <rFont val="Calibri"/>
        <family val="2"/>
        <charset val="238"/>
      </rPr>
      <t xml:space="preserve"> </t>
    </r>
  </si>
  <si>
    <r>
      <rPr>
        <b/>
        <u/>
        <sz val="12"/>
        <color rgb="FF0070C0"/>
        <rFont val="Calibri"/>
        <family val="2"/>
        <charset val="238"/>
      </rPr>
      <t xml:space="preserve">X = neúčast                                                                  </t>
    </r>
    <r>
      <rPr>
        <b/>
        <u/>
        <sz val="11"/>
        <color rgb="FF0070C0"/>
        <rFont val="Calibri"/>
        <family val="2"/>
        <charset val="238"/>
      </rPr>
      <t>D= diskvalifikace</t>
    </r>
  </si>
  <si>
    <t>Atletický čtyřboj ZŠ - dívky</t>
  </si>
  <si>
    <t>Mor.Třebová 29.5.2008</t>
  </si>
  <si>
    <t>jméno</t>
  </si>
  <si>
    <t>roč.</t>
  </si>
  <si>
    <t>60 m</t>
  </si>
  <si>
    <t>dálka</t>
  </si>
  <si>
    <t>výška</t>
  </si>
  <si>
    <t>koule 4kg</t>
  </si>
  <si>
    <t>míček</t>
  </si>
  <si>
    <t>800 m</t>
  </si>
  <si>
    <t>cel.body</t>
  </si>
  <si>
    <t>1.</t>
  </si>
  <si>
    <t>ZŠ Česká Třebová</t>
  </si>
  <si>
    <t xml:space="preserve">KLACLOVÁ  Šárka </t>
  </si>
  <si>
    <t>3.</t>
  </si>
  <si>
    <t>KOUTNÁ  Kristýna</t>
  </si>
  <si>
    <t>4.</t>
  </si>
  <si>
    <t>MARTINCOVÁ  Kristýna</t>
  </si>
  <si>
    <t>5.</t>
  </si>
  <si>
    <t>HYKSOVÁ  Linda</t>
  </si>
  <si>
    <t>6.</t>
  </si>
  <si>
    <t>STEJSKALOVÁ  Alena</t>
  </si>
  <si>
    <t xml:space="preserve"> 2.</t>
  </si>
  <si>
    <t>GY Holice</t>
  </si>
  <si>
    <t>2.</t>
  </si>
  <si>
    <t>ŘEZNÍČKOVÁ  Markéta</t>
  </si>
  <si>
    <t>7.</t>
  </si>
  <si>
    <t>KOZÁKOVÁ  Zdislava</t>
  </si>
  <si>
    <t>8.</t>
  </si>
  <si>
    <t>KÁBRTOVÁ  Petra</t>
  </si>
  <si>
    <t>9.</t>
  </si>
  <si>
    <t>ZBĚHLÍKOVÁ  Anna</t>
  </si>
  <si>
    <t>12.</t>
  </si>
  <si>
    <t>MORÁVKOVÁ  Karolína</t>
  </si>
  <si>
    <t xml:space="preserve"> 3.</t>
  </si>
  <si>
    <t>ZŠ Polička TGM</t>
  </si>
  <si>
    <t>10.</t>
  </si>
  <si>
    <t>ELTSCHKNEROVÁ  Klára</t>
  </si>
  <si>
    <t>13.</t>
  </si>
  <si>
    <t>DLOUHÁ  Veronika</t>
  </si>
  <si>
    <t>11.</t>
  </si>
  <si>
    <t>TUMOVÁ  Šárka</t>
  </si>
  <si>
    <t>17.</t>
  </si>
  <si>
    <t>BÁČOVÁ  Barbora</t>
  </si>
  <si>
    <t xml:space="preserve"> 4.</t>
  </si>
  <si>
    <t>ZŠ Slatiňany</t>
  </si>
  <si>
    <t>14.</t>
  </si>
  <si>
    <t>CULKOVÁ  Tereza</t>
  </si>
  <si>
    <t>15.</t>
  </si>
  <si>
    <t>HOLUBOVÁ  Vladimíra</t>
  </si>
  <si>
    <t>16.</t>
  </si>
  <si>
    <t>TRUNCOVÁ  Tereza</t>
  </si>
  <si>
    <t>18.</t>
  </si>
  <si>
    <t>ZAHÁLKOVÁ  Tereza</t>
  </si>
  <si>
    <t>19.</t>
  </si>
  <si>
    <t>SEJKOROVÁ  Barbora</t>
  </si>
  <si>
    <t>Atletický čtyřboj ZŠ - dívky - III. kateg.</t>
  </si>
  <si>
    <t>poř.</t>
  </si>
  <si>
    <t>škola</t>
  </si>
  <si>
    <t>jména účastníků</t>
  </si>
  <si>
    <r>
      <rPr>
        <sz val="12"/>
        <rFont val="Calibri"/>
        <family val="2"/>
        <charset val="238"/>
      </rPr>
      <t>•</t>
    </r>
    <r>
      <rPr>
        <i/>
        <sz val="12"/>
        <rFont val="Calibri"/>
        <family val="2"/>
        <charset val="238"/>
      </rPr>
      <t xml:space="preserve"> disciplínu, které se závodník neúčastní vyplnit</t>
    </r>
  </si>
  <si>
    <r>
      <rPr>
        <sz val="12"/>
        <rFont val="Calibri"/>
        <family val="2"/>
        <charset val="238"/>
      </rPr>
      <t>•</t>
    </r>
    <r>
      <rPr>
        <i/>
        <sz val="12"/>
        <rFont val="Calibri"/>
        <family val="2"/>
        <charset val="238"/>
      </rPr>
      <t xml:space="preserve"> do celkového součtu se počátají 4 nejlpeší (spočítá se samo - první 4 řádky každé tabulky), ostatní už mají jen pořadí</t>
    </r>
  </si>
  <si>
    <r>
      <rPr>
        <sz val="12"/>
        <rFont val="Calibri"/>
        <family val="2"/>
        <charset val="238"/>
      </rPr>
      <t>•</t>
    </r>
    <r>
      <rPr>
        <i/>
        <sz val="12"/>
        <rFont val="Calibri"/>
        <family val="2"/>
        <charset val="238"/>
      </rPr>
      <t xml:space="preserve"> v případě potřeby možno doplnit řádky a "roztáhnout" součtový vzorec</t>
    </r>
  </si>
  <si>
    <t>Atletický čtyřboj ZŠ - chlapci - III. kateg.</t>
  </si>
  <si>
    <t>Atletický čtyřboj ZŠ - dívky - IV. kateg.</t>
  </si>
  <si>
    <t>Atletický čtyřboj ZŠ - chlapci - IV. kateg.</t>
  </si>
  <si>
    <t>Basketbal ZŠ - dívky</t>
  </si>
  <si>
    <t>Škola</t>
  </si>
  <si>
    <t>Telefon</t>
  </si>
  <si>
    <t>ZŠ Mont.</t>
  </si>
  <si>
    <t xml:space="preserve">Gym. Ústí </t>
  </si>
  <si>
    <t>ZŠ Zámec.</t>
  </si>
  <si>
    <t>ZŠ U Stad.</t>
  </si>
  <si>
    <t>Výhry</t>
  </si>
  <si>
    <t>Prohry</t>
  </si>
  <si>
    <t>Skóre</t>
  </si>
  <si>
    <t xml:space="preserve">Body za utkání </t>
  </si>
  <si>
    <t>ZŠ Montessori</t>
  </si>
  <si>
    <t>:</t>
  </si>
  <si>
    <t>Gym. Ústí n. Orlicí</t>
  </si>
  <si>
    <t>ZŠ Zámecká Litomyšl</t>
  </si>
  <si>
    <t>ZŠ U Stadionu Chrudim</t>
  </si>
  <si>
    <t>* nahradit "škola 1", "škola 2" atd. skutečnými názvy zúčastných škol</t>
  </si>
  <si>
    <r>
      <rPr>
        <sz val="12"/>
        <color theme="1"/>
        <rFont val="Calibri"/>
        <family val="2"/>
        <charset val="238"/>
      </rPr>
      <t>•</t>
    </r>
    <r>
      <rPr>
        <sz val="12"/>
        <color theme="1"/>
        <rFont val="Cambria"/>
        <family val="1"/>
        <charset val="238"/>
      </rPr>
      <t xml:space="preserve"> výsledky vyplňovat jen v horní polovině tabulky; pořadí se dopočítá samo - pouze v případě rovnosti bodů nutno doplnit ručně</t>
    </r>
  </si>
  <si>
    <t>Zhodnocení ředitele turnaje:</t>
  </si>
  <si>
    <t>1) Chování účstníků: Vše proběhlo bez problému. Nikdo neměl na nic žádnou vítku a turnaj se navíc obešel i bez zranění.</t>
  </si>
  <si>
    <t>2) Sportovní podmínky: Na skvělé rovni. Pronajatá hala na Dukle je doslava dělaná pouze pro basket a pro častníky to byl zážitek.</t>
  </si>
  <si>
    <t>3) Ostatní:</t>
  </si>
  <si>
    <t xml:space="preserve">Zpracoval: Macela Tomáš </t>
  </si>
  <si>
    <t>Datum:</t>
  </si>
  <si>
    <t>Basketbal ZŠ - chlapci</t>
  </si>
  <si>
    <t>ZŠ Býšť</t>
  </si>
  <si>
    <t xml:space="preserve">ZŠ Felber. </t>
  </si>
  <si>
    <t xml:space="preserve">ZŠ Smet. </t>
  </si>
  <si>
    <t>ZŠ Felberova Svitavy</t>
  </si>
  <si>
    <t>ZŠ Smetanovo Hlinsko</t>
  </si>
  <si>
    <t>Basketbal SŠ - dívky</t>
  </si>
  <si>
    <t>Gymnázium Mozarotva</t>
  </si>
  <si>
    <t>SOŠ a SOU Chrudim</t>
  </si>
  <si>
    <t>Gymnázium Ústí nad Orlicí</t>
  </si>
  <si>
    <t>Gymnázium Mozartova</t>
  </si>
  <si>
    <t>Škola 4 *</t>
  </si>
  <si>
    <t>1) Chování účastníků: Vše proběhlo naprosto bez problémů.</t>
  </si>
  <si>
    <t>2) Sportovní podmínky: Vysoká úroveň, profesionální basketbalová hala, dva oficiální rozhodčí.</t>
  </si>
  <si>
    <t>Basketbal SŠ - chlapci</t>
  </si>
  <si>
    <t>Gym.Dašická</t>
  </si>
  <si>
    <t>Gym.Chrudim</t>
  </si>
  <si>
    <t>Gym.Litomyšl</t>
  </si>
  <si>
    <t>Gymnázium Dašická</t>
  </si>
  <si>
    <t>Gymnázium Chrudim</t>
  </si>
  <si>
    <t>Gymnázium Litomyšl</t>
  </si>
  <si>
    <t xml:space="preserve">NÁVOD K POUŽITÍ EXCELU </t>
  </si>
  <si>
    <t>pro bodování CORNY středoškolského atletického poháru (jedna z řady možností)</t>
  </si>
  <si>
    <t>Pro bodování jsou připraveny 4 tabulky - dvě pro dívky, dvě pro chlapce, vždy pro ruční a elektrické měření časů.</t>
  </si>
  <si>
    <r>
      <rPr>
        <sz val="12"/>
        <color theme="1"/>
        <rFont val="Calibri"/>
        <family val="2"/>
        <charset val="238"/>
      </rPr>
      <t xml:space="preserve">Příslušnou tabulku najdete na spodní liště. </t>
    </r>
    <r>
      <rPr>
        <b/>
        <sz val="12"/>
        <rFont val="Calibri"/>
        <family val="2"/>
        <charset val="238"/>
      </rPr>
      <t>Nepište nikdy do barevně označených buněk</t>
    </r>
    <r>
      <rPr>
        <sz val="12"/>
        <color theme="1"/>
        <rFont val="Calibri"/>
        <family val="2"/>
        <charset val="238"/>
      </rPr>
      <t xml:space="preserve">, ani </t>
    </r>
    <r>
      <rPr>
        <b/>
        <sz val="12"/>
        <rFont val="Calibri"/>
        <family val="2"/>
        <charset val="238"/>
      </rPr>
      <t>obsah</t>
    </r>
    <r>
      <rPr>
        <sz val="12"/>
        <color theme="1"/>
        <rFont val="Calibri"/>
        <family val="2"/>
        <charset val="238"/>
      </rPr>
      <t xml:space="preserve"> </t>
    </r>
  </si>
  <si>
    <r>
      <rPr>
        <b/>
        <sz val="12"/>
        <rFont val="Calibri"/>
        <family val="2"/>
        <charset val="238"/>
      </rPr>
      <t>těchto buněk nemažte (klávesou DEL)</t>
    </r>
    <r>
      <rPr>
        <sz val="12"/>
        <color theme="1"/>
        <rFont val="Calibri"/>
        <family val="2"/>
        <charset val="238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</si>
  <si>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</si>
  <si>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</si>
  <si>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rPr>
        <sz val="12"/>
        <color theme="1"/>
        <rFont val="Calibri"/>
        <family val="2"/>
        <charset val="238"/>
      </rPr>
      <t xml:space="preserve">tento soubor pod jiným jménem, nejlépe pod takovým, které vystihuje závod, který chcete obodovat </t>
    </r>
    <r>
      <rPr>
        <sz val="12"/>
        <rFont val="Calibri"/>
        <family val="2"/>
        <charset val="238"/>
      </rPr>
      <t>(max. 8 znaků)</t>
    </r>
    <r>
      <rPr>
        <sz val="12"/>
        <color theme="1"/>
        <rFont val="Calibri"/>
        <family val="2"/>
        <charset val="238"/>
      </rPr>
      <t>.</t>
    </r>
  </si>
  <si>
    <r>
      <rPr>
        <sz val="12"/>
        <color theme="1"/>
        <rFont val="Calibri"/>
        <family val="2"/>
        <charset val="238"/>
      </rPr>
      <t xml:space="preserve">Například : </t>
    </r>
    <r>
      <rPr>
        <b/>
        <sz val="12"/>
        <rFont val="Calibri"/>
        <family val="2"/>
        <charset val="238"/>
      </rPr>
      <t>okres-03</t>
    </r>
    <r>
      <rPr>
        <sz val="12"/>
        <color theme="1"/>
        <rFont val="Calibri"/>
        <family val="2"/>
        <charset val="238"/>
      </rPr>
      <t xml:space="preserve">     což označuje okresní kolo v roce 2003, nebo </t>
    </r>
    <r>
      <rPr>
        <b/>
        <sz val="12"/>
        <rFont val="Calibri"/>
        <family val="2"/>
        <charset val="238"/>
      </rPr>
      <t>CL-2003</t>
    </r>
    <r>
      <rPr>
        <sz val="12"/>
        <color theme="1"/>
        <rFont val="Calibri"/>
        <family val="2"/>
        <charset val="238"/>
      </rPr>
      <t xml:space="preserve"> - okres Česká Lípa v r. 2003</t>
    </r>
  </si>
  <si>
    <r>
      <rPr>
        <sz val="12"/>
        <color theme="1"/>
        <rFont val="Calibri"/>
        <family val="2"/>
        <charset val="238"/>
      </rPr>
      <t xml:space="preserve">nebo       : </t>
    </r>
    <r>
      <rPr>
        <b/>
        <sz val="12"/>
        <rFont val="Calibri"/>
        <family val="2"/>
        <charset val="238"/>
      </rPr>
      <t>kr-HKR03</t>
    </r>
    <r>
      <rPr>
        <sz val="12"/>
        <color theme="1"/>
        <rFont val="Calibri"/>
        <family val="2"/>
        <charset val="238"/>
      </rPr>
      <t xml:space="preserve">    což označuje krajské kolo v královéhradeckém kraji v r. 2003.</t>
    </r>
  </si>
  <si>
    <t>Příklady údajů, zapsaných na řádcích 9-10 a 12-13 pak smažte nebo přepište aktuálními údaji.</t>
  </si>
  <si>
    <t xml:space="preserve">3. </t>
  </si>
  <si>
    <r>
      <rPr>
        <sz val="12"/>
        <color theme="1"/>
        <rFont val="Calibri"/>
        <family val="2"/>
        <charset val="238"/>
      </rPr>
      <t xml:space="preserve">Tento soubor - s názvem </t>
    </r>
    <r>
      <rPr>
        <b/>
        <sz val="12"/>
        <rFont val="Calibri"/>
        <family val="2"/>
        <charset val="238"/>
      </rPr>
      <t>Corny-SW.xls</t>
    </r>
    <r>
      <rPr>
        <sz val="12"/>
        <color theme="1"/>
        <rFont val="Calibri"/>
        <family val="2"/>
        <charset val="238"/>
      </rPr>
      <t xml:space="preserve"> - si ponechávejte stále ve stejném stavu pro případ, že v </t>
    </r>
    <r>
      <rPr>
        <sz val="12"/>
        <rFont val="Calibri"/>
        <family val="2"/>
        <charset val="238"/>
      </rPr>
      <t>přejmenovaných</t>
    </r>
    <r>
      <rPr>
        <sz val="12"/>
        <color theme="1"/>
        <rFont val="Calibri"/>
        <family val="2"/>
        <charset val="238"/>
      </rPr>
      <t xml:space="preserve"> </t>
    </r>
  </si>
  <si>
    <t>souborech nechtěně změníte něco v buňkách se vzorci a bodování, či řazení přestane být bez chyb.</t>
  </si>
  <si>
    <t xml:space="preserve">4. </t>
  </si>
  <si>
    <t>Bodové hodnoty (součet za všechny zapsané výkony) se objevují ve sloupci G ihned po zapsání výkonů do</t>
  </si>
  <si>
    <t>příslušných políček. Jakmile je zapsán byť jediný výkon, objeví se ve sloupci B umístění družstva, které však</t>
  </si>
  <si>
    <r>
      <rPr>
        <sz val="12"/>
        <color theme="1"/>
        <rFont val="Calibri"/>
        <family val="2"/>
        <charset val="238"/>
      </rPr>
      <t xml:space="preserve">nemusí korespondovat se skutečným  pořadím družstev - to stanovíte až po správném </t>
    </r>
    <r>
      <rPr>
        <b/>
        <sz val="12"/>
        <rFont val="Calibri"/>
        <family val="2"/>
        <charset val="238"/>
      </rPr>
      <t>seřazení dat</t>
    </r>
    <r>
      <rPr>
        <sz val="12"/>
        <color theme="1"/>
        <rFont val="Calibri"/>
        <family val="2"/>
        <charset val="238"/>
      </rPr>
      <t xml:space="preserve">. </t>
    </r>
  </si>
  <si>
    <t>(Označit blok buněk E9 až T56, pak DATA - SEŘADIT  podle sloupce H - sestupně - OK)</t>
  </si>
  <si>
    <t xml:space="preserve">5. </t>
  </si>
  <si>
    <t>Pokud se nevyznáte dobře v programu EXCEL, řaďte zapsaná data vždy pro celý blok, označený v záhlaví</t>
  </si>
  <si>
    <r>
      <rPr>
        <sz val="12"/>
        <color theme="1"/>
        <rFont val="Calibri"/>
        <family val="2"/>
        <charset val="238"/>
      </rPr>
      <t xml:space="preserve">jednotlivých listů, tj.   </t>
    </r>
    <r>
      <rPr>
        <b/>
        <sz val="12"/>
        <rFont val="Calibri"/>
        <family val="2"/>
        <charset val="238"/>
      </rPr>
      <t xml:space="preserve">E9.T56, </t>
    </r>
    <r>
      <rPr>
        <sz val="12"/>
        <rFont val="Calibri"/>
        <family val="2"/>
        <charset val="238"/>
      </rPr>
      <t>jinak se může stát, že řazení nebude</t>
    </r>
    <r>
      <rPr>
        <b/>
        <sz val="12"/>
        <rFont val="Calibri"/>
        <family val="2"/>
        <charset val="238"/>
      </rPr>
      <t xml:space="preserve">  </t>
    </r>
    <r>
      <rPr>
        <sz val="12"/>
        <rFont val="Calibri"/>
        <family val="2"/>
        <charset val="238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</si>
  <si>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</si>
  <si>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</si>
  <si>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6. </t>
  </si>
  <si>
    <t xml:space="preserve">Pro snazší zapisování výkonů jednotlivých družstev ukládejte průběžný stav vždy bez seřazení a řaďte jen </t>
  </si>
  <si>
    <r>
      <rPr>
        <sz val="12"/>
        <color theme="1"/>
        <rFont val="Calibri"/>
        <family val="2"/>
        <charset val="238"/>
      </rPr>
      <t xml:space="preserve">tehdy, chcete-li </t>
    </r>
    <r>
      <rPr>
        <b/>
        <sz val="12"/>
        <rFont val="Calibri"/>
        <family val="2"/>
        <charset val="238"/>
      </rPr>
      <t>vytisknout</t>
    </r>
    <r>
      <rPr>
        <sz val="12"/>
        <color theme="1"/>
        <rFont val="Calibri"/>
        <family val="2"/>
        <charset val="238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</si>
  <si>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</si>
  <si>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</si>
  <si>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r>
      <rPr>
        <sz val="12"/>
        <color theme="1"/>
        <rFont val="Calibri"/>
        <family val="2"/>
        <charset val="238"/>
      </rPr>
      <t xml:space="preserve">Vezměte na vědomí, že </t>
    </r>
    <r>
      <rPr>
        <b/>
        <sz val="12"/>
        <rFont val="Calibri"/>
        <family val="2"/>
        <charset val="238"/>
      </rPr>
      <t>tato bodovací pomůcka je "jen" pro 16 družstev</t>
    </r>
    <r>
      <rPr>
        <sz val="12"/>
        <color theme="1"/>
        <rFont val="Calibri"/>
        <family val="2"/>
        <charset val="238"/>
      </rPr>
      <t xml:space="preserve"> (jedna stránka). Z údajů za </t>
    </r>
  </si>
  <si>
    <t xml:space="preserve">posledních pět let je zjištěno, že tento počet je dostatečný pro všechna okresní i krajská kola Corny </t>
  </si>
  <si>
    <t>středoškolského atletického poháru s výjimkou města Brna, jehož pořadatelé si jistě poradí.</t>
  </si>
  <si>
    <t xml:space="preserve">8. </t>
  </si>
  <si>
    <r>
      <rPr>
        <sz val="12"/>
        <rFont val="Calibri"/>
        <family val="2"/>
        <charset val="238"/>
      </rPr>
      <t xml:space="preserve">Údaje za </t>
    </r>
    <r>
      <rPr>
        <b/>
        <sz val="12"/>
        <rFont val="Calibri"/>
        <family val="2"/>
        <charset val="238"/>
      </rPr>
      <t>každé družstvo zapisujte na dva k tomu určené řádky</t>
    </r>
    <r>
      <rPr>
        <sz val="12"/>
        <color theme="1"/>
        <rFont val="Calibri"/>
        <family val="2"/>
        <charset val="238"/>
      </rPr>
      <t>, další řádek je vždy mezera mezi družstvy.</t>
    </r>
  </si>
  <si>
    <r>
      <rPr>
        <sz val="12"/>
        <rFont val="Calibri"/>
        <family val="2"/>
        <charset val="238"/>
      </rPr>
      <t xml:space="preserve">Vždy první řádky pro družstva jsou </t>
    </r>
    <r>
      <rPr>
        <b/>
        <sz val="12"/>
        <rFont val="Calibri"/>
        <family val="2"/>
        <charset val="238"/>
      </rPr>
      <t>ve sloupcích B a G</t>
    </r>
    <r>
      <rPr>
        <sz val="12"/>
        <rFont val="Calibri"/>
        <family val="2"/>
        <charset val="238"/>
      </rPr>
      <t xml:space="preserve"> označeny pro lepší orientaci </t>
    </r>
    <r>
      <rPr>
        <b/>
        <sz val="12"/>
        <rFont val="Calibri"/>
        <family val="2"/>
        <charset val="238"/>
      </rPr>
      <t>jinou barvou</t>
    </r>
  </si>
  <si>
    <t>a to šedě</t>
  </si>
  <si>
    <t>nebo zeleně</t>
  </si>
  <si>
    <t xml:space="preserve">Výkony zapisujte do správného listu podle toho, jakým způsobem jsou měřeny výkony v běžeckých </t>
  </si>
  <si>
    <r>
      <rPr>
        <sz val="12"/>
        <color theme="1"/>
        <rFont val="Calibri"/>
        <family val="2"/>
        <charset val="238"/>
      </rPr>
      <t xml:space="preserve">disciplínách. Pokud zapíšete "ruční" časy do listu pro časy "elektrické" bodování nebude správné. </t>
    </r>
    <r>
      <rPr>
        <b/>
        <sz val="12"/>
        <rFont val="Arial CE"/>
        <family val="2"/>
        <charset val="238"/>
      </rPr>
      <t>Používejte</t>
    </r>
  </si>
  <si>
    <t>"chlapecké" listy pro kategorii chlapců, "dívčí" listy pro kategorii dívek.</t>
  </si>
  <si>
    <r>
      <rPr>
        <b/>
        <sz val="12"/>
        <rFont val="Calibri"/>
        <family val="2"/>
        <charset val="238"/>
      </rPr>
      <t>Potřebnou administrativu závodu</t>
    </r>
    <r>
      <rPr>
        <sz val="12"/>
        <color theme="1"/>
        <rFont val="Calibri"/>
        <family val="2"/>
        <charset val="238"/>
      </rPr>
      <t xml:space="preserve"> (startovní listiny, zápisy pro rozhodčí) veďte podle svého, do těchto </t>
    </r>
  </si>
  <si>
    <t>tabulek zapisujte jen dva nejlepší výkony z každého družstva v každé disciplíně a jeden výkon ze štafety.</t>
  </si>
  <si>
    <r>
      <rPr>
        <b/>
        <sz val="12"/>
        <rFont val="Calibri"/>
        <family val="2"/>
        <charset val="238"/>
      </rPr>
      <t>Mezi čísly pište čárky</t>
    </r>
    <r>
      <rPr>
        <sz val="12"/>
        <color theme="1"/>
        <rFont val="Calibri"/>
        <family val="2"/>
        <charset val="238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</si>
  <si>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</si>
  <si>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rPr>
        <sz val="12"/>
        <color theme="1"/>
        <rFont val="Calibri"/>
        <family val="2"/>
        <charset val="238"/>
      </rPr>
      <t xml:space="preserve">Dopustíte-li se </t>
    </r>
    <r>
      <rPr>
        <b/>
        <sz val="12"/>
        <rFont val="Arial CE"/>
        <family val="2"/>
        <charset val="238"/>
      </rPr>
      <t>chyby při zapisování dat</t>
    </r>
    <r>
      <rPr>
        <sz val="12"/>
        <color theme="1"/>
        <rFont val="Calibri"/>
        <family val="2"/>
        <charset val="238"/>
      </rPr>
      <t xml:space="preserve">, </t>
    </r>
    <r>
      <rPr>
        <b/>
        <sz val="12"/>
        <rFont val="Arial CE"/>
        <family val="2"/>
        <charset val="238"/>
      </rPr>
      <t>můžete</t>
    </r>
    <r>
      <rPr>
        <sz val="12"/>
        <color theme="1"/>
        <rFont val="Calibri"/>
        <family val="2"/>
        <charset val="238"/>
      </rPr>
      <t xml:space="preserve"> je </t>
    </r>
    <r>
      <rPr>
        <b/>
        <sz val="12"/>
        <rFont val="Arial CE"/>
        <family val="2"/>
        <charset val="238"/>
      </rPr>
      <t>kdykoliv opravit</t>
    </r>
    <r>
      <rPr>
        <sz val="12"/>
        <color theme="1"/>
        <rFont val="Calibri"/>
        <family val="2"/>
        <charset val="238"/>
      </rPr>
      <t xml:space="preserve">. Pokud se po opravě změní bodový </t>
    </r>
  </si>
  <si>
    <t xml:space="preserve">zisk družstva tak, že se změní jeho pořadí, seřaďte znovu data - popsáno v bodě 4 a na každém ze čtyř listů. </t>
  </si>
  <si>
    <t xml:space="preserve">KONEČNOU  (seřazenou) VERZI TABULKY LZE POVAŽOVAT ZA OFICIÁLNÍ VÝSLEDKY ZÁVODU. </t>
  </si>
  <si>
    <t xml:space="preserve">Věřím, že těchto 11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</si>
  <si>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</si>
  <si>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</si>
  <si>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</si>
  <si>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</si>
  <si>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Studentky - elektronicky měřené časy</t>
  </si>
  <si>
    <t>označit blok E9.T56</t>
  </si>
  <si>
    <t>Kolo:</t>
  </si>
  <si>
    <t>Krajské kolo</t>
  </si>
  <si>
    <t>Data - Seřadit</t>
  </si>
  <si>
    <t>Místo:</t>
  </si>
  <si>
    <t>Atletický klub/oddíl Atletika Chrudim, z.s.</t>
  </si>
  <si>
    <t>podle sloupce H - sestupně</t>
  </si>
  <si>
    <t>Poř.</t>
  </si>
  <si>
    <t>Škola, ulice, obec</t>
  </si>
  <si>
    <t>zkr.</t>
  </si>
  <si>
    <t>Součet</t>
  </si>
  <si>
    <t>400 m</t>
  </si>
  <si>
    <t>1500 m</t>
  </si>
  <si>
    <t>koule</t>
  </si>
  <si>
    <t>štafeta</t>
  </si>
  <si>
    <t>kraje</t>
  </si>
  <si>
    <t>bodů</t>
  </si>
  <si>
    <t>s</t>
  </si>
  <si>
    <t>m : ss,0</t>
  </si>
  <si>
    <t>cm</t>
  </si>
  <si>
    <t>m</t>
  </si>
  <si>
    <t xml:space="preserve"> m :  ss,0</t>
  </si>
  <si>
    <t>Gymnázium J. Ressela</t>
  </si>
  <si>
    <t>Pak</t>
  </si>
  <si>
    <t xml:space="preserve">Chrudim </t>
  </si>
  <si>
    <t>SPŠCH Pardubice</t>
  </si>
  <si>
    <t xml:space="preserve">Gymnázium Mozartova </t>
  </si>
  <si>
    <t xml:space="preserve">Gymnázium Ústí n. Orlicí </t>
  </si>
  <si>
    <t>Gymnázium Aloise Jiráska</t>
  </si>
  <si>
    <t>Litomyšl</t>
  </si>
  <si>
    <t>SŠ Bohemia</t>
  </si>
  <si>
    <t xml:space="preserve">OA a SOŠ Choceň </t>
  </si>
  <si>
    <t>Gymnázium Svitavy</t>
  </si>
  <si>
    <t>Studenti - elektronicky měřené časy</t>
  </si>
  <si>
    <t xml:space="preserve">SŠ Bohemia Chrudim </t>
  </si>
  <si>
    <t>Vojenská střední škola a</t>
  </si>
  <si>
    <t>Vyšší odborná škola Min. obr.</t>
  </si>
  <si>
    <t xml:space="preserve">Moravská Třebová </t>
  </si>
  <si>
    <t xml:space="preserve">Litomyšl </t>
  </si>
  <si>
    <t xml:space="preserve">SŠ technická a dopravní </t>
  </si>
  <si>
    <t xml:space="preserve">Česká Třebová </t>
  </si>
  <si>
    <t>Florbal ZŠ - dívky</t>
  </si>
  <si>
    <t>Slatiňany</t>
  </si>
  <si>
    <t>Choceň</t>
  </si>
  <si>
    <t>Remízy</t>
  </si>
  <si>
    <t>ZŠ Závodu Míru Pardubice</t>
  </si>
  <si>
    <t>ZŠ Sv. Čecha Choceň</t>
  </si>
  <si>
    <t xml:space="preserve">1) Chování účastníků: Děkujeme všem za účast a bezproblémový průběh pátečního turnaje. </t>
  </si>
  <si>
    <t>2) Sportovní podmínky: Turnaje se zúčastnilo celkem 40 dětí, 5 pedagogů a 5 organizátorů</t>
  </si>
  <si>
    <t>3) Ostatní: Co se týče dalšího postupu, tak nejsou známy ani termíny, ani místa kde budou probíhat kvalifikační kola a republikové kolo.</t>
  </si>
  <si>
    <t>Zpracoval:</t>
  </si>
  <si>
    <t>Petr Vaško</t>
  </si>
  <si>
    <t>Florbal ZŠ - chlapci</t>
  </si>
  <si>
    <t>ZŠ Studánka Pardubice</t>
  </si>
  <si>
    <t>1) Chování účastníků: Děkujeme Vám všem za účast a pohodový průběh celého turnaje.</t>
  </si>
  <si>
    <t>2) Sportovní podmínky: Velmi dobré. Turnaje se zůčastnilo 90 hráčů a hráček, 10 vedoucích týmů a 5 organizátorů</t>
  </si>
  <si>
    <t>3) Ostatní: Gratulujeme vítězným týmům. O postupu do dalších kol / kvalifikace a potom republika /rozhodne MŠMT až v březnu.</t>
  </si>
  <si>
    <t>X</t>
  </si>
  <si>
    <t>Žamberk</t>
  </si>
  <si>
    <t>Mor.Třeb</t>
  </si>
  <si>
    <t>ZŠ Ohrazenice Pardubice</t>
  </si>
  <si>
    <t>ZŠ Nádražní Žamberk</t>
  </si>
  <si>
    <t xml:space="preserve">ZŠ Moravská Třebová </t>
  </si>
  <si>
    <t xml:space="preserve">2) Sportovní podmínky: Velmi dobré. </t>
  </si>
  <si>
    <t xml:space="preserve">3) Ostatní: Gratulujeme vítězným týmům. </t>
  </si>
  <si>
    <t>Proseč</t>
  </si>
  <si>
    <t>Polička</t>
  </si>
  <si>
    <t>ZŠ Bratranců Veverkových Pardub.</t>
  </si>
  <si>
    <t>ZŠ Proseč</t>
  </si>
  <si>
    <t>ZŠ Svatopluka Čecha Choceň</t>
  </si>
  <si>
    <t>ZŠ Masarykova Polička</t>
  </si>
  <si>
    <t>3) Ostatní: Gratulujeme vítězným týmům.</t>
  </si>
  <si>
    <t>Florbal SŠ - dívky</t>
  </si>
  <si>
    <t xml:space="preserve"> Pardubice</t>
  </si>
  <si>
    <t>Skuteč</t>
  </si>
  <si>
    <t>Obchodní akademie Pardubice</t>
  </si>
  <si>
    <t>Gymnázium Skuteč</t>
  </si>
  <si>
    <t>Obchodní akademie Choceň</t>
  </si>
  <si>
    <t>SZŠ Svitavy</t>
  </si>
  <si>
    <t>Florbal SŠ - chlapci</t>
  </si>
  <si>
    <t>Ústí n/Orl.</t>
  </si>
  <si>
    <t>Mor.Třebová</t>
  </si>
  <si>
    <t>SPŠPaS Pardubice</t>
  </si>
  <si>
    <t>SŠ Bohemia Chrudim</t>
  </si>
  <si>
    <t>Gymnázium Ústí n/Orl.</t>
  </si>
  <si>
    <t>ISŠ Moravská Třebová</t>
  </si>
  <si>
    <t>2) Sportovní podmínky: Velmi dobré. Turnaje se zůčastnilo 40 hráčů a hráček, 10 vedoucích týmů a 5 organizátorů</t>
  </si>
  <si>
    <t>Fotbal SŠ - chlapci</t>
  </si>
  <si>
    <t>Semifinále</t>
  </si>
  <si>
    <t>Výsledek</t>
  </si>
  <si>
    <t>Poločas</t>
  </si>
  <si>
    <t>O 3. místo</t>
  </si>
  <si>
    <t>Finále</t>
  </si>
  <si>
    <t>Konečné pořadí</t>
  </si>
  <si>
    <t>* nahradit "škola 1", "škola 2", "poražený1", "vítěz 1" atd. skutečnými názvy zúčastných škol</t>
  </si>
  <si>
    <t>Minifotbal ZŠ - chlapci</t>
  </si>
  <si>
    <t>Přespolní běh ZŠ, SŠ - dívky, chlapci</t>
  </si>
  <si>
    <t xml:space="preserve">Termín: </t>
  </si>
  <si>
    <t>Atletický klub AC Pardubice</t>
  </si>
  <si>
    <t>Kategorie Dívky III. - 1500 metrů</t>
  </si>
  <si>
    <t>st. č.</t>
  </si>
  <si>
    <t>Jméno</t>
  </si>
  <si>
    <t>Narozen</t>
  </si>
  <si>
    <t>Čas</t>
  </si>
  <si>
    <t>Magdalena Krejčí (2010)</t>
  </si>
  <si>
    <t>GaLsoš Moravská Třebová</t>
  </si>
  <si>
    <t>Anna Macanová</t>
  </si>
  <si>
    <t>ZŠ Letohrad Komenského</t>
  </si>
  <si>
    <t>Burešová Eliška</t>
  </si>
  <si>
    <t>Pařízková Sofie</t>
  </si>
  <si>
    <t>ZŠ Pardubice, Benešovo náměstí</t>
  </si>
  <si>
    <t>Kotová Sofie</t>
  </si>
  <si>
    <t>Jolana Krejčí (2010)</t>
  </si>
  <si>
    <t>Adéla Hegerová (2011)</t>
  </si>
  <si>
    <t>Horčičková Leontina</t>
  </si>
  <si>
    <t>Eliška Kosková</t>
  </si>
  <si>
    <t>Kristýna Faltusová</t>
  </si>
  <si>
    <t>Janáčková Lenka</t>
  </si>
  <si>
    <t>Vítková Stela</t>
  </si>
  <si>
    <t>Kateřina Veselá (2010)</t>
  </si>
  <si>
    <t>Jánošíková Nela</t>
  </si>
  <si>
    <t>Diana Škopová</t>
  </si>
  <si>
    <t>Menclová Kateřina</t>
  </si>
  <si>
    <t>Palaščáková Amálie</t>
  </si>
  <si>
    <t>Lindnerová Tereza</t>
  </si>
  <si>
    <t>Remešová Nikola</t>
  </si>
  <si>
    <t>Neumanová Adéla</t>
  </si>
  <si>
    <t>Adéla Šípková</t>
  </si>
  <si>
    <t>Nikola Václavková</t>
  </si>
  <si>
    <t>Nicol Laštůvková (2010)</t>
  </si>
  <si>
    <t>Pořadí škol kategorie Dívky III.</t>
  </si>
  <si>
    <t>úmístění</t>
  </si>
  <si>
    <t>celkem</t>
  </si>
  <si>
    <t>Kategorie Dívky IV. - 1500 metrů</t>
  </si>
  <si>
    <t xml:space="preserve">Dorothea Dařbujánová </t>
  </si>
  <si>
    <t>ZŠ Polabiny 2 Pardubice</t>
  </si>
  <si>
    <t>Jílková Lucie</t>
  </si>
  <si>
    <t>Masarykova ZŠ Polička</t>
  </si>
  <si>
    <t>Košinová Jana</t>
  </si>
  <si>
    <t>Kantorová Andrea</t>
  </si>
  <si>
    <t>Remešová Natali</t>
  </si>
  <si>
    <t>Vaníčková Štěpánka</t>
  </si>
  <si>
    <t>ZŠ Letohrad U Dvora</t>
  </si>
  <si>
    <t>Fliedrová Adéla</t>
  </si>
  <si>
    <t>Hana Prokopová</t>
  </si>
  <si>
    <t xml:space="preserve">Ema Musilová </t>
  </si>
  <si>
    <t>Veronika Vlková</t>
  </si>
  <si>
    <t>Adéla Hönigová</t>
  </si>
  <si>
    <t>Marková Jana</t>
  </si>
  <si>
    <t>Makovská Monika</t>
  </si>
  <si>
    <t>Kopecká Cecilie</t>
  </si>
  <si>
    <t>Dostálová Anastázie</t>
  </si>
  <si>
    <t>Pohnerová Nikol</t>
  </si>
  <si>
    <t>Mannlová Zuzana</t>
  </si>
  <si>
    <t>Soukalová Leona</t>
  </si>
  <si>
    <t>Zelendová Natálie</t>
  </si>
  <si>
    <t>Kaplanová Rozálie</t>
  </si>
  <si>
    <t>Vrbková Sofie</t>
  </si>
  <si>
    <t>Hubálková Michaela</t>
  </si>
  <si>
    <t>Krejsová Nikola</t>
  </si>
  <si>
    <t>DNF</t>
  </si>
  <si>
    <t>Pořadí škol kategorie Dívky IV.</t>
  </si>
  <si>
    <t>Kategorie Dívky V. - 3000 metrů</t>
  </si>
  <si>
    <t>Groulíková Barbora (2008)</t>
  </si>
  <si>
    <t>Gymnázium Polička</t>
  </si>
  <si>
    <t>Pipková Karolína</t>
  </si>
  <si>
    <t xml:space="preserve">Gymnázium Pardubice, Dašická  </t>
  </si>
  <si>
    <t>Švíglerová Kateřina</t>
  </si>
  <si>
    <t xml:space="preserve">Hegerová Rozálie </t>
  </si>
  <si>
    <t xml:space="preserve">Gymnázium Žamberk </t>
  </si>
  <si>
    <t>Flídrová Nela (2008)</t>
  </si>
  <si>
    <t>Wandrolová Eliška</t>
  </si>
  <si>
    <t>Kysilková Anežka (2007)</t>
  </si>
  <si>
    <t xml:space="preserve">Faltusová Ema </t>
  </si>
  <si>
    <t>Vamberová Kamila</t>
  </si>
  <si>
    <t xml:space="preserve">Jedličková Tereza </t>
  </si>
  <si>
    <t>Filipi Michaela (2008)</t>
  </si>
  <si>
    <t xml:space="preserve">Halbrštátová Karolína </t>
  </si>
  <si>
    <t>Ptaszeková Eliška</t>
  </si>
  <si>
    <t xml:space="preserve">Petrová Klára </t>
  </si>
  <si>
    <t>Maixnerová Nikol (2007)</t>
  </si>
  <si>
    <t>Bartošová Ema</t>
  </si>
  <si>
    <t>DNS</t>
  </si>
  <si>
    <t xml:space="preserve">Štruncová Ella </t>
  </si>
  <si>
    <t>Pořadí škol kategorie Dívky V.</t>
  </si>
  <si>
    <t>Kategorie Chlapci III. - 2000 metrů</t>
  </si>
  <si>
    <t>Nykl Tomáš</t>
  </si>
  <si>
    <t>ZŠ Na Lukách Polička</t>
  </si>
  <si>
    <t>Šprinc Jakub</t>
  </si>
  <si>
    <t>ZŠPOL3 Pardubice</t>
  </si>
  <si>
    <t>Bureš Michal</t>
  </si>
  <si>
    <t>Kúth Lukáš</t>
  </si>
  <si>
    <t>Hanzal Filip</t>
  </si>
  <si>
    <t xml:space="preserve">Kubelka Václav </t>
  </si>
  <si>
    <t>Meduna Tomáš</t>
  </si>
  <si>
    <t>Rezek Lukáš</t>
  </si>
  <si>
    <t>Letocha David</t>
  </si>
  <si>
    <t>Voženílek Václav</t>
  </si>
  <si>
    <t>Novotný Lukáš</t>
  </si>
  <si>
    <t>Dosoudil Adam</t>
  </si>
  <si>
    <t>Oblouk Marek</t>
  </si>
  <si>
    <t>ŽĎárský Lukáš</t>
  </si>
  <si>
    <t>Hodek Tomáš</t>
  </si>
  <si>
    <t>Nachtigall Jakub</t>
  </si>
  <si>
    <t xml:space="preserve">Junk Vít </t>
  </si>
  <si>
    <t>Švejda Filip</t>
  </si>
  <si>
    <t xml:space="preserve">Novák Ondřej </t>
  </si>
  <si>
    <t>Ždímal Jan</t>
  </si>
  <si>
    <t xml:space="preserve">Mihulka Jiří </t>
  </si>
  <si>
    <t xml:space="preserve">Kalášek Matouš </t>
  </si>
  <si>
    <t>Pořadí škol kategorie Chlapci III.</t>
  </si>
  <si>
    <t>Kategorie Chlapci IV. - 3000 metrů</t>
  </si>
  <si>
    <t>Šimon Suldovský</t>
  </si>
  <si>
    <t>ZŠ Horní Čermná</t>
  </si>
  <si>
    <t>Tomáš Killar</t>
  </si>
  <si>
    <t>Řivnáč Šimon</t>
  </si>
  <si>
    <t>Schwach Petr</t>
  </si>
  <si>
    <t>Vrančík Kryštof</t>
  </si>
  <si>
    <t>Růžička Adam</t>
  </si>
  <si>
    <t>Šlosr Adam</t>
  </si>
  <si>
    <t>Ondřej Matějka</t>
  </si>
  <si>
    <t>Groulík František</t>
  </si>
  <si>
    <t>Sedlák Jiří</t>
  </si>
  <si>
    <t>Šustr Jakub</t>
  </si>
  <si>
    <t>Ondřej Černohorský</t>
  </si>
  <si>
    <t>Báča Jan</t>
  </si>
  <si>
    <t>Šturm Filip</t>
  </si>
  <si>
    <t>ZŠ Pardubice-Spořilov</t>
  </si>
  <si>
    <t>Pavlík Vít</t>
  </si>
  <si>
    <t>Závorka Jiří</t>
  </si>
  <si>
    <t>Kurka Matěj</t>
  </si>
  <si>
    <t>Mareš Martin</t>
  </si>
  <si>
    <t>František Dřímal</t>
  </si>
  <si>
    <t>Flídr Robin</t>
  </si>
  <si>
    <t>Ziegler Adam</t>
  </si>
  <si>
    <t>Vít Soják</t>
  </si>
  <si>
    <t>Čermák Dominik</t>
  </si>
  <si>
    <t>Pořadí škol kategorie Chlapci IV.</t>
  </si>
  <si>
    <t>Kategorie Chlapci V. - 5000 metrů</t>
  </si>
  <si>
    <t>Fajfr Marek</t>
  </si>
  <si>
    <t>Letohradské souk. Gym</t>
  </si>
  <si>
    <t>Haas Filip</t>
  </si>
  <si>
    <t>Málek Michael</t>
  </si>
  <si>
    <t>Outrata Štěpán</t>
  </si>
  <si>
    <t>Hlavatý Jan</t>
  </si>
  <si>
    <t>Vorka Jonáš</t>
  </si>
  <si>
    <t>VSŠ a VOŠ MO v MORAVSKÉ TŘEBOVÉ</t>
  </si>
  <si>
    <t>Pomykálek Ondřej</t>
  </si>
  <si>
    <t>Skalický Tomáš</t>
  </si>
  <si>
    <t>Pavelka Petr</t>
  </si>
  <si>
    <t>Fajt Tomáš</t>
  </si>
  <si>
    <t>Jan Příhoda</t>
  </si>
  <si>
    <t>Skála Filip</t>
  </si>
  <si>
    <t>Štichauer Adam</t>
  </si>
  <si>
    <t>Justan Jáchym</t>
  </si>
  <si>
    <t>Borovec Tobiáš</t>
  </si>
  <si>
    <t>Podrábský Jan</t>
  </si>
  <si>
    <t>Adamec Marek</t>
  </si>
  <si>
    <t>Motyčka Matouš</t>
  </si>
  <si>
    <t>Pořadí škol kategorie Chlapci V.</t>
  </si>
  <si>
    <t>Volejbal ZŠ - dívky</t>
  </si>
  <si>
    <t>Sety</t>
  </si>
  <si>
    <t>Míče</t>
  </si>
  <si>
    <t>Gymnázium Lanškroun</t>
  </si>
  <si>
    <t>ZŠ Staňkova Pardubice</t>
  </si>
  <si>
    <t xml:space="preserve">1) Chování účastníků: Velmi dobré. </t>
  </si>
  <si>
    <t>2) Sportovní podmínky: Vynikající, k dispozici byl otevřen bufet.</t>
  </si>
  <si>
    <t xml:space="preserve">Zpracoval: Pavel Hojka </t>
  </si>
  <si>
    <t>Volejbal ZŠ - chlapci</t>
  </si>
  <si>
    <t>ZŠ M. Choceňského Choceň</t>
  </si>
  <si>
    <t>ZŠ Polabiny 3 Pardubice</t>
  </si>
  <si>
    <t>Volejbal SŠ - dívky</t>
  </si>
  <si>
    <t>Gym.Pardubice</t>
  </si>
  <si>
    <t xml:space="preserve">Gym.Chrudim </t>
  </si>
  <si>
    <t>Gym.Svitavy</t>
  </si>
  <si>
    <t xml:space="preserve">Gym.Lanškroun </t>
  </si>
  <si>
    <t>Gymnázium Mozartova, Pardubice</t>
  </si>
  <si>
    <t xml:space="preserve">Gymnázium Chrudim </t>
  </si>
  <si>
    <t xml:space="preserve">Gymnázium Lanškroun </t>
  </si>
  <si>
    <t xml:space="preserve">1) Chování účastníků: Vše proběhlo v pořádku. </t>
  </si>
  <si>
    <t xml:space="preserve">3) Ostatní: </t>
  </si>
  <si>
    <t xml:space="preserve">Zpracoval: Martina Krejčí </t>
  </si>
  <si>
    <t>Volejbal SŠ - chlapci</t>
  </si>
  <si>
    <t>SPŠCH P.</t>
  </si>
  <si>
    <t>SPŠE Pard.</t>
  </si>
  <si>
    <t xml:space="preserve">SPŠ Chrudim </t>
  </si>
  <si>
    <t>SPŠE Pardubice</t>
  </si>
  <si>
    <t>Po domluvě s panem Patlevičem a s organizátory soutěže jsme se rozhodli doplnit chybějící SŠ z Ústí nad Orlicí.</t>
  </si>
  <si>
    <t xml:space="preserve">SPŠE Pardubice není bodována a ani nebudou přičteny body SŠ z Ústí nad Orlicí. </t>
  </si>
  <si>
    <t>ŠRAJER Dominik</t>
  </si>
  <si>
    <t>BEZDÍČEK Lukáš</t>
  </si>
  <si>
    <t>KŘEHLA Václav</t>
  </si>
  <si>
    <t>BALEK Tomáš</t>
  </si>
  <si>
    <t>ČERMÁK Filip</t>
  </si>
  <si>
    <t>1. místo</t>
  </si>
  <si>
    <t>ZŠ Pardubice, Benešovo náměstí 590</t>
  </si>
  <si>
    <t>2. místo</t>
  </si>
  <si>
    <t>ŠTĚPÁNEK Matěj</t>
  </si>
  <si>
    <t>RŮŽIČKA Jindřich</t>
  </si>
  <si>
    <t>VAŠKO Ondřej</t>
  </si>
  <si>
    <t>ROZTOČIL Matouš</t>
  </si>
  <si>
    <t>PROCHÁZKA Marek</t>
  </si>
  <si>
    <t>4. místo</t>
  </si>
  <si>
    <t>VODIČKA Pavel</t>
  </si>
  <si>
    <t>KRUŠINA Martin</t>
  </si>
  <si>
    <t>NOVÁK David</t>
  </si>
  <si>
    <t>LAMAŘ Antonín</t>
  </si>
  <si>
    <t>ANDRLÍK Bohuslav</t>
  </si>
  <si>
    <t>3. místo</t>
  </si>
  <si>
    <t xml:space="preserve">KAPLAN Ondřej </t>
  </si>
  <si>
    <t>VENCL Tadeáš</t>
  </si>
  <si>
    <t>RÖSSLER Tomáš</t>
  </si>
  <si>
    <t>JANEČEK Martin</t>
  </si>
  <si>
    <t xml:space="preserve">NETUŠIL František </t>
  </si>
  <si>
    <t>Educa Pardubice</t>
  </si>
  <si>
    <t>Stavební škola Vysoké Mýto</t>
  </si>
  <si>
    <t xml:space="preserve"> Bohemia Chrudim</t>
  </si>
  <si>
    <t xml:space="preserve"> Vojenská SŠ Moravská Třebová</t>
  </si>
  <si>
    <t>1) Chování účastníků: Velmi dobré. 64 hráčů, 6 vedoucích, 2 rozhodčí 1 organizátor</t>
  </si>
  <si>
    <t xml:space="preserve">2) Sportovní podmínky: Dobré </t>
  </si>
  <si>
    <t>Zpracoval: Petr Vaško</t>
  </si>
  <si>
    <t>Datum: 7. 5. 2024</t>
  </si>
  <si>
    <t>Vojenská SŠ Moravská Třebová</t>
  </si>
  <si>
    <t>Bohemia Chrudim</t>
  </si>
  <si>
    <t>Gymnázium Česká Třebová</t>
  </si>
  <si>
    <t>ZŠ Benešovo náměstí</t>
  </si>
  <si>
    <t>ZŠ Habrmanova, Česká Třebová</t>
  </si>
  <si>
    <t>ZVÁRA Matyáš</t>
  </si>
  <si>
    <t>HNÁTEK Tomáš</t>
  </si>
  <si>
    <t>PLISKA David</t>
  </si>
  <si>
    <t>NEČAS Tomáš</t>
  </si>
  <si>
    <t>VOBOŘIL Samuel</t>
  </si>
  <si>
    <t>ZŠ Moravská Třebová</t>
  </si>
  <si>
    <t>ŠTĚDRÝ Martin</t>
  </si>
  <si>
    <t>PITHART Tobiáš</t>
  </si>
  <si>
    <t>ONOPKO Semen</t>
  </si>
  <si>
    <t>POUR Sebastian</t>
  </si>
  <si>
    <t>SLABIHOUD Aleš</t>
  </si>
  <si>
    <t>VOŽENÍLEK Václav</t>
  </si>
  <si>
    <t>REZEK Lukáš</t>
  </si>
  <si>
    <t>MEDUNA Tomáš</t>
  </si>
  <si>
    <t>ŽĎÁRSKÝ Lukáš</t>
  </si>
  <si>
    <t>MIHULKA Jiří</t>
  </si>
  <si>
    <t xml:space="preserve"> ZŠ Chrudim</t>
  </si>
  <si>
    <t>MOTL Filip</t>
  </si>
  <si>
    <t>SEDLÁČEK Jan</t>
  </si>
  <si>
    <t>ROZVORAL Stanislav</t>
  </si>
  <si>
    <t>VOLESKÝ Mirko</t>
  </si>
  <si>
    <t>KOLÁŘ Michael</t>
  </si>
  <si>
    <t>Gymnázium Moravská Třebová</t>
  </si>
  <si>
    <t>KREJČÍ Magnalena</t>
  </si>
  <si>
    <t>KREJČÍ Jolana</t>
  </si>
  <si>
    <t>DOSTÁLOVÁ Ema</t>
  </si>
  <si>
    <t>VÁCLAVÍKOVÁ Dita</t>
  </si>
  <si>
    <t>HEGEROVÁ Adéla</t>
  </si>
  <si>
    <t>GOTTVALDOVÁ Anna</t>
  </si>
  <si>
    <t>SVĚDÍKOVÁ Alexandra</t>
  </si>
  <si>
    <t>PROCHÁZKOVÁ Aneta</t>
  </si>
  <si>
    <t>DUFKOVÁ Emílie</t>
  </si>
  <si>
    <t>PALAŠČÁKOVÁ Amálie</t>
  </si>
  <si>
    <t>LINDNEROVÁ Tereza</t>
  </si>
  <si>
    <t>NEUMANOVÁ Adéla</t>
  </si>
  <si>
    <t>ŠTULÍKOVÁ Ester</t>
  </si>
  <si>
    <t>JANÁČKOVÁ Lenka</t>
  </si>
  <si>
    <t>FORMÁNKOVÁ Nela</t>
  </si>
  <si>
    <t>ZŠ Choceň</t>
  </si>
  <si>
    <t>MIKULECKÁ Adéla</t>
  </si>
  <si>
    <t>BEDNÁŘOVÁ Adéla</t>
  </si>
  <si>
    <t>ANTOŠOVÁ Michaela</t>
  </si>
  <si>
    <t>MEIXNEROVÁ Natálie</t>
  </si>
  <si>
    <t>NOVOTNÁ Sofia Claudia</t>
  </si>
  <si>
    <t>Dejdarová Tereza</t>
  </si>
  <si>
    <t>Kotyzová Veronika</t>
  </si>
  <si>
    <t>Koubová Elen</t>
  </si>
  <si>
    <t>Trávníčková Linda</t>
  </si>
  <si>
    <t>Preislerová Agáta</t>
  </si>
  <si>
    <t>Kamarytová Karin</t>
  </si>
  <si>
    <t>Zárubová Dominika</t>
  </si>
  <si>
    <t>Procházková Elen</t>
  </si>
  <si>
    <t>Seifertová Natálie</t>
  </si>
  <si>
    <t>Doubková Alice</t>
  </si>
  <si>
    <t>Kloudová Adéla</t>
  </si>
  <si>
    <t>Slavíková Barbora</t>
  </si>
  <si>
    <t>Stečínská Barbora</t>
  </si>
  <si>
    <t>Svojanovská Lucie</t>
  </si>
  <si>
    <t>Ústí n/O</t>
  </si>
  <si>
    <t>ZŠ Jablonné nad Orlicí</t>
  </si>
  <si>
    <t>1) Chování účastníků: velmi dobré, sportovní, bez faulů, bez zranění</t>
  </si>
  <si>
    <t>2) Sportovní podmínky:  velmi dobré, šatny, sprchy, občerstvení</t>
  </si>
  <si>
    <t>Hrálo se v areálu PAMAKO v Pardubicích na Hůrkách</t>
  </si>
  <si>
    <t>3) Ostatní:  28 hráčů, 3 vedoucí, 1 rozhodčí a 1 organizátor</t>
  </si>
  <si>
    <t>Mini fotbal</t>
  </si>
  <si>
    <t>ZŠCH /D</t>
  </si>
  <si>
    <t>Vybíjená ZŠ - chlapci/dívky</t>
  </si>
  <si>
    <t>ZŠ Felberova 2</t>
  </si>
  <si>
    <t>ZŠ U Stadionu</t>
  </si>
  <si>
    <t>ZŠ A. Jiráska</t>
  </si>
  <si>
    <t>ZŠ Benešovo nám.</t>
  </si>
  <si>
    <t>Zpracoval: František Mottl</t>
  </si>
  <si>
    <t>Datum: 22.5.2024</t>
  </si>
  <si>
    <t>1) Chování účastníků: Velmi dobré. Příjemná sportovní atmosféra.</t>
  </si>
  <si>
    <t>2) Sportovní podmínky: Turnaj se odehrál v nové hale. Pěkné zázemí pro sportovce. Otevřený bufet.</t>
  </si>
  <si>
    <t xml:space="preserve"> </t>
  </si>
  <si>
    <t>Ústí nad Orlicí</t>
  </si>
</sst>
</file>

<file path=xl/styles.xml><?xml version="1.0" encoding="utf-8"?>
<styleSheet xmlns="http://schemas.openxmlformats.org/spreadsheetml/2006/main">
  <numFmts count="4">
    <numFmt numFmtId="164" formatCode="00.00"/>
    <numFmt numFmtId="165" formatCode="0.0"/>
    <numFmt numFmtId="166" formatCode="00.0"/>
    <numFmt numFmtId="167" formatCode="[h]:mm;@"/>
  </numFmts>
  <fonts count="89">
    <font>
      <sz val="11"/>
      <color theme="1"/>
      <name val="Calibri"/>
      <family val="2"/>
      <charset val="238"/>
    </font>
    <font>
      <b/>
      <i/>
      <u/>
      <sz val="28"/>
      <color rgb="FF0070C0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i/>
      <u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0070C0"/>
      <name val="Calibri"/>
      <family val="2"/>
      <charset val="238"/>
    </font>
    <font>
      <b/>
      <sz val="20"/>
      <color rgb="FF00B050"/>
      <name val="Calibri"/>
      <family val="2"/>
      <charset val="238"/>
    </font>
    <font>
      <sz val="10"/>
      <color rgb="FF000000"/>
      <name val="Calibri"/>
      <family val="2"/>
      <charset val="238"/>
    </font>
    <font>
      <b/>
      <u/>
      <sz val="12"/>
      <color rgb="FF0070C0"/>
      <name val="Calibri"/>
      <family val="2"/>
      <charset val="238"/>
    </font>
    <font>
      <b/>
      <u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i/>
      <sz val="12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i/>
      <u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12"/>
      <color rgb="FF008000"/>
      <name val="Calibri"/>
      <family val="2"/>
      <charset val="238"/>
    </font>
    <font>
      <b/>
      <i/>
      <sz val="12"/>
      <color rgb="FF339966"/>
      <name val="Calibri"/>
      <family val="2"/>
      <charset val="238"/>
    </font>
    <font>
      <b/>
      <u/>
      <sz val="12"/>
      <color rgb="FF339966"/>
      <name val="Calibri"/>
      <family val="2"/>
      <charset val="238"/>
    </font>
    <font>
      <b/>
      <i/>
      <sz val="12"/>
      <name val="Calibri"/>
      <family val="2"/>
      <charset val="238"/>
    </font>
    <font>
      <sz val="12"/>
      <color rgb="FF0000FF"/>
      <name val="Calibri"/>
      <family val="2"/>
      <charset val="238"/>
    </font>
    <font>
      <b/>
      <i/>
      <sz val="12"/>
      <color rgb="FF0000FF"/>
      <name val="Calibri"/>
      <family val="2"/>
      <charset val="238"/>
    </font>
    <font>
      <b/>
      <u/>
      <sz val="12"/>
      <color rgb="FF0000FF"/>
      <name val="Calibri"/>
      <family val="2"/>
      <charset val="238"/>
    </font>
    <font>
      <b/>
      <u/>
      <sz val="12"/>
      <name val="Calibri"/>
      <family val="2"/>
      <charset val="238"/>
    </font>
    <font>
      <b/>
      <i/>
      <u/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6"/>
      <color theme="1"/>
      <name val="Cambria"/>
      <family val="1"/>
      <charset val="238"/>
    </font>
    <font>
      <sz val="16"/>
      <name val="Cambria"/>
      <family val="1"/>
      <charset val="238"/>
    </font>
    <font>
      <sz val="16"/>
      <color theme="1"/>
      <name val="Calibri"/>
      <family val="2"/>
      <charset val="238"/>
    </font>
    <font>
      <sz val="16"/>
      <name val="Calibri"/>
      <family val="2"/>
      <charset val="238"/>
    </font>
    <font>
      <b/>
      <sz val="16"/>
      <name val="Calibri"/>
      <family val="2"/>
      <charset val="238"/>
    </font>
    <font>
      <i/>
      <sz val="16"/>
      <name val="Calibri"/>
      <family val="2"/>
      <charset val="238"/>
    </font>
    <font>
      <b/>
      <i/>
      <sz val="16"/>
      <name val="Calibri"/>
      <family val="2"/>
      <charset val="238"/>
    </font>
    <font>
      <sz val="16"/>
      <color rgb="FFFFFFFF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i/>
      <sz val="16"/>
      <color rgb="FFFF0000"/>
      <name val="Calibri"/>
      <family val="2"/>
      <charset val="238"/>
    </font>
    <font>
      <sz val="12"/>
      <color theme="1"/>
      <name val="Cambria"/>
      <family val="1"/>
      <charset val="238"/>
    </font>
    <font>
      <sz val="16"/>
      <color rgb="FFFFFFFF"/>
      <name val="Cambria"/>
      <family val="1"/>
      <charset val="238"/>
    </font>
    <font>
      <sz val="12"/>
      <name val="Cambria"/>
      <family val="1"/>
      <charset val="238"/>
    </font>
    <font>
      <sz val="12"/>
      <color rgb="FFFFFFFF"/>
      <name val="Cambria"/>
      <family val="1"/>
      <charset val="238"/>
    </font>
    <font>
      <sz val="14"/>
      <color theme="1"/>
      <name val="Cambria"/>
      <family val="1"/>
      <charset val="238"/>
    </font>
    <font>
      <b/>
      <u/>
      <sz val="16"/>
      <color theme="1"/>
      <name val="Cambria"/>
      <family val="1"/>
      <charset val="238"/>
    </font>
    <font>
      <sz val="14"/>
      <color rgb="FFFFFFFF"/>
      <name val="Cambria"/>
      <family val="1"/>
      <charset val="238"/>
    </font>
    <font>
      <sz val="14"/>
      <name val="Cambria"/>
      <family val="1"/>
      <charset val="238"/>
    </font>
    <font>
      <b/>
      <u/>
      <sz val="14"/>
      <color theme="1"/>
      <name val="Cambria"/>
      <family val="1"/>
      <charset val="238"/>
    </font>
    <font>
      <b/>
      <sz val="12"/>
      <name val="Arial CE"/>
      <family val="2"/>
      <charset val="238"/>
    </font>
    <font>
      <b/>
      <sz val="11"/>
      <name val="Calibri"/>
      <family val="2"/>
      <charset val="238"/>
    </font>
    <font>
      <b/>
      <i/>
      <sz val="12"/>
      <color rgb="FF0070C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i/>
      <sz val="1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i/>
      <sz val="16"/>
      <color theme="1"/>
      <name val="Calibri"/>
      <family val="2"/>
      <charset val="238"/>
    </font>
    <font>
      <b/>
      <i/>
      <sz val="16"/>
      <color theme="1"/>
      <name val="Cambria"/>
      <family val="1"/>
      <charset val="238"/>
    </font>
    <font>
      <b/>
      <i/>
      <u/>
      <sz val="18"/>
      <color rgb="FF0070C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u/>
      <sz val="14"/>
      <color rgb="FF0070C0"/>
      <name val="Calibri"/>
      <family val="2"/>
      <charset val="238"/>
    </font>
    <font>
      <b/>
      <i/>
      <sz val="14"/>
      <name val="Calibri"/>
      <family val="2"/>
      <charset val="238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rgb="FF008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i/>
      <sz val="12"/>
      <color rgb="FF0000FF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i/>
      <sz val="12"/>
      <color rgb="FF00B050"/>
      <name val="Calibri"/>
      <family val="2"/>
      <charset val="238"/>
      <scheme val="minor"/>
    </font>
    <font>
      <sz val="12"/>
      <color theme="0" tint="-0.34998626667073579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FF0000"/>
        <bgColor rgb="FFC00000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FAC090"/>
      </patternFill>
    </fill>
    <fill>
      <patternFill patternType="solid">
        <fgColor rgb="FFCCFFCC"/>
        <bgColor rgb="FFCCFFFF"/>
      </patternFill>
    </fill>
    <fill>
      <patternFill patternType="solid">
        <fgColor theme="9" tint="0.39988402966399123"/>
        <b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00B050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4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8" fillId="0" borderId="0" xfId="0" applyFont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2" borderId="30" xfId="0" applyFont="1" applyFill="1" applyBorder="1" applyAlignment="1">
      <alignment horizontal="center"/>
    </xf>
    <xf numFmtId="0" fontId="22" fillId="0" borderId="30" xfId="0" applyFont="1" applyBorder="1" applyAlignment="1">
      <alignment horizontal="right"/>
    </xf>
    <xf numFmtId="0" fontId="22" fillId="0" borderId="30" xfId="0" applyFont="1" applyBorder="1"/>
    <xf numFmtId="0" fontId="23" fillId="0" borderId="30" xfId="0" applyFont="1" applyBorder="1"/>
    <xf numFmtId="2" fontId="23" fillId="0" borderId="30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3" borderId="30" xfId="0" applyFont="1" applyFill="1" applyBorder="1" applyAlignment="1">
      <alignment horizontal="center"/>
    </xf>
    <xf numFmtId="47" fontId="22" fillId="0" borderId="30" xfId="0" applyNumberFormat="1" applyFont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24" fillId="0" borderId="30" xfId="0" applyFont="1" applyBorder="1" applyAlignment="1">
      <alignment horizontal="right"/>
    </xf>
    <xf numFmtId="0" fontId="24" fillId="0" borderId="30" xfId="0" applyFont="1" applyBorder="1"/>
    <xf numFmtId="47" fontId="23" fillId="0" borderId="30" xfId="0" applyNumberFormat="1" applyFont="1" applyBorder="1" applyAlignment="1">
      <alignment horizontal="center"/>
    </xf>
    <xf numFmtId="0" fontId="23" fillId="0" borderId="30" xfId="0" applyFont="1" applyBorder="1" applyAlignment="1">
      <alignment horizontal="right"/>
    </xf>
    <xf numFmtId="0" fontId="18" fillId="0" borderId="30" xfId="0" applyFont="1" applyBorder="1" applyAlignment="1">
      <alignment horizontal="center"/>
    </xf>
    <xf numFmtId="0" fontId="19" fillId="0" borderId="0" xfId="0" applyFont="1"/>
    <xf numFmtId="0" fontId="23" fillId="0" borderId="0" xfId="0" applyFont="1" applyAlignment="1">
      <alignment horizontal="center"/>
    </xf>
    <xf numFmtId="0" fontId="25" fillId="0" borderId="30" xfId="0" applyFont="1" applyBorder="1" applyAlignment="1">
      <alignment horizontal="right"/>
    </xf>
    <xf numFmtId="0" fontId="27" fillId="2" borderId="30" xfId="0" applyFont="1" applyFill="1" applyBorder="1" applyAlignment="1">
      <alignment horizontal="center"/>
    </xf>
    <xf numFmtId="0" fontId="28" fillId="0" borderId="30" xfId="0" applyFont="1" applyBorder="1" applyAlignment="1">
      <alignment horizontal="right"/>
    </xf>
    <xf numFmtId="0" fontId="28" fillId="0" borderId="30" xfId="0" applyFont="1" applyBorder="1"/>
    <xf numFmtId="2" fontId="22" fillId="0" borderId="30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9" fillId="0" borderId="30" xfId="0" applyFont="1" applyBorder="1" applyAlignment="1">
      <alignment horizontal="right"/>
    </xf>
    <xf numFmtId="0" fontId="27" fillId="0" borderId="30" xfId="0" applyFont="1" applyBorder="1" applyAlignment="1">
      <alignment horizontal="right"/>
    </xf>
    <xf numFmtId="0" fontId="19" fillId="0" borderId="30" xfId="0" applyFont="1" applyBorder="1" applyAlignment="1">
      <alignment horizontal="center"/>
    </xf>
    <xf numFmtId="0" fontId="27" fillId="0" borderId="0" xfId="0" applyFont="1"/>
    <xf numFmtId="0" fontId="17" fillId="0" borderId="30" xfId="0" applyFont="1" applyBorder="1"/>
    <xf numFmtId="0" fontId="33" fillId="0" borderId="30" xfId="0" applyFont="1" applyBorder="1" applyAlignment="1">
      <alignment horizontal="center"/>
    </xf>
    <xf numFmtId="47" fontId="33" fillId="0" borderId="30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23" fillId="0" borderId="0" xfId="0" applyFont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6" fillId="0" borderId="0" xfId="0" applyFont="1"/>
    <xf numFmtId="0" fontId="1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0" borderId="31" xfId="0" applyFont="1" applyBorder="1" applyAlignment="1">
      <alignment horizontal="center"/>
    </xf>
    <xf numFmtId="0" fontId="40" fillId="5" borderId="30" xfId="0" applyFont="1" applyFill="1" applyBorder="1" applyAlignment="1">
      <alignment horizontal="center" vertical="center"/>
    </xf>
    <xf numFmtId="0" fontId="40" fillId="3" borderId="19" xfId="0" applyFont="1" applyFill="1" applyBorder="1" applyAlignment="1">
      <alignment horizontal="center" vertical="center"/>
    </xf>
    <xf numFmtId="0" fontId="39" fillId="3" borderId="30" xfId="0" applyFont="1" applyFill="1" applyBorder="1" applyAlignment="1">
      <alignment horizontal="center" vertical="center"/>
    </xf>
    <xf numFmtId="0" fontId="41" fillId="3" borderId="32" xfId="0" applyFont="1" applyFill="1" applyBorder="1" applyAlignment="1">
      <alignment horizontal="center" vertical="center"/>
    </xf>
    <xf numFmtId="0" fontId="41" fillId="3" borderId="30" xfId="0" applyFont="1" applyFill="1" applyBorder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8" fillId="5" borderId="32" xfId="0" applyFont="1" applyFill="1" applyBorder="1" applyAlignment="1">
      <alignment horizontal="center" vertical="center"/>
    </xf>
    <xf numFmtId="0" fontId="39" fillId="0" borderId="30" xfId="0" applyFont="1" applyBorder="1" applyAlignment="1" applyProtection="1">
      <alignment horizontal="center" vertical="center"/>
      <protection locked="0"/>
    </xf>
    <xf numFmtId="3" fontId="39" fillId="0" borderId="33" xfId="0" applyNumberFormat="1" applyFont="1" applyBorder="1" applyAlignment="1" applyProtection="1">
      <alignment horizontal="center" vertical="center"/>
      <protection locked="0"/>
    </xf>
    <xf numFmtId="0" fontId="44" fillId="6" borderId="32" xfId="0" applyFont="1" applyFill="1" applyBorder="1" applyAlignment="1">
      <alignment horizontal="center" vertical="center"/>
    </xf>
    <xf numFmtId="0" fontId="44" fillId="6" borderId="34" xfId="0" applyFont="1" applyFill="1" applyBorder="1" applyAlignment="1">
      <alignment horizontal="center" vertical="center"/>
    </xf>
    <xf numFmtId="0" fontId="44" fillId="6" borderId="33" xfId="0" applyFont="1" applyFill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45" fillId="0" borderId="34" xfId="0" applyFont="1" applyBorder="1" applyAlignment="1" applyProtection="1">
      <alignment horizontal="center" vertical="center"/>
      <protection locked="0"/>
    </xf>
    <xf numFmtId="0" fontId="39" fillId="0" borderId="33" xfId="0" applyFont="1" applyBorder="1" applyAlignment="1">
      <alignment horizontal="center" vertical="center"/>
    </xf>
    <xf numFmtId="0" fontId="39" fillId="7" borderId="32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7" borderId="30" xfId="0" applyFont="1" applyFill="1" applyBorder="1" applyAlignment="1">
      <alignment horizontal="center" vertical="center"/>
    </xf>
    <xf numFmtId="0" fontId="46" fillId="4" borderId="30" xfId="0" applyFont="1" applyFill="1" applyBorder="1" applyAlignment="1">
      <alignment horizontal="center" vertical="center"/>
    </xf>
    <xf numFmtId="0" fontId="43" fillId="0" borderId="0" xfId="0" applyFont="1"/>
    <xf numFmtId="0" fontId="45" fillId="0" borderId="34" xfId="0" applyFont="1" applyBorder="1" applyAlignment="1">
      <alignment horizontal="center" vertical="center"/>
    </xf>
    <xf numFmtId="0" fontId="39" fillId="6" borderId="32" xfId="0" applyFont="1" applyFill="1" applyBorder="1" applyAlignment="1">
      <alignment horizontal="center" vertical="center"/>
    </xf>
    <xf numFmtId="0" fontId="39" fillId="6" borderId="34" xfId="0" applyFont="1" applyFill="1" applyBorder="1" applyAlignment="1">
      <alignment horizontal="center" vertical="center"/>
    </xf>
    <xf numFmtId="0" fontId="39" fillId="6" borderId="33" xfId="0" applyFont="1" applyFill="1" applyBorder="1" applyAlignment="1">
      <alignment horizontal="center" vertical="center"/>
    </xf>
    <xf numFmtId="0" fontId="47" fillId="0" borderId="0" xfId="0" applyFont="1"/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/>
    <xf numFmtId="0" fontId="17" fillId="0" borderId="0" xfId="0" applyFont="1" applyAlignment="1">
      <alignment horizontal="left" vertical="center"/>
    </xf>
    <xf numFmtId="0" fontId="51" fillId="0" borderId="0" xfId="0" applyFont="1"/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/>
    <xf numFmtId="0" fontId="5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0" fontId="18" fillId="2" borderId="0" xfId="0" applyFont="1" applyFill="1"/>
    <xf numFmtId="0" fontId="17" fillId="2" borderId="0" xfId="0" applyFont="1" applyFill="1"/>
    <xf numFmtId="0" fontId="17" fillId="8" borderId="0" xfId="0" applyFont="1" applyFill="1"/>
    <xf numFmtId="0" fontId="17" fillId="9" borderId="0" xfId="0" applyFont="1" applyFill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7" fillId="0" borderId="0" xfId="0" applyFont="1" applyProtection="1"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58" fillId="10" borderId="36" xfId="0" applyFont="1" applyFill="1" applyBorder="1" applyAlignment="1" applyProtection="1">
      <alignment horizontal="left"/>
      <protection locked="0"/>
    </xf>
    <xf numFmtId="0" fontId="59" fillId="10" borderId="37" xfId="0" applyFont="1" applyFill="1" applyBorder="1" applyProtection="1">
      <protection locked="0"/>
    </xf>
    <xf numFmtId="0" fontId="60" fillId="10" borderId="37" xfId="0" applyFont="1" applyFill="1" applyBorder="1"/>
    <xf numFmtId="165" fontId="59" fillId="10" borderId="37" xfId="0" applyNumberFormat="1" applyFont="1" applyFill="1" applyBorder="1" applyProtection="1">
      <protection locked="0"/>
    </xf>
    <xf numFmtId="0" fontId="59" fillId="10" borderId="37" xfId="0" applyFont="1" applyFill="1" applyBorder="1" applyAlignment="1" applyProtection="1">
      <alignment horizontal="right"/>
      <protection locked="0"/>
    </xf>
    <xf numFmtId="0" fontId="60" fillId="0" borderId="37" xfId="0" applyFont="1" applyBorder="1" applyProtection="1">
      <protection locked="0"/>
    </xf>
    <xf numFmtId="0" fontId="0" fillId="0" borderId="37" xfId="0" applyBorder="1"/>
    <xf numFmtId="0" fontId="61" fillId="10" borderId="37" xfId="0" applyFont="1" applyFill="1" applyBorder="1" applyProtection="1">
      <protection locked="0"/>
    </xf>
    <xf numFmtId="0" fontId="8" fillId="10" borderId="37" xfId="0" applyFont="1" applyFill="1" applyBorder="1" applyProtection="1">
      <protection locked="0"/>
    </xf>
    <xf numFmtId="2" fontId="8" fillId="10" borderId="37" xfId="0" applyNumberFormat="1" applyFont="1" applyFill="1" applyBorder="1" applyAlignment="1" applyProtection="1">
      <alignment horizontal="right"/>
      <protection locked="0"/>
    </xf>
    <xf numFmtId="0" fontId="8" fillId="10" borderId="37" xfId="0" applyFont="1" applyFill="1" applyBorder="1" applyAlignment="1" applyProtection="1">
      <alignment horizontal="right"/>
      <protection locked="0"/>
    </xf>
    <xf numFmtId="166" fontId="8" fillId="10" borderId="38" xfId="0" applyNumberFormat="1" applyFont="1" applyFill="1" applyBorder="1" applyAlignment="1" applyProtection="1">
      <alignment horizontal="left"/>
      <protection locked="0"/>
    </xf>
    <xf numFmtId="0" fontId="58" fillId="10" borderId="39" xfId="0" applyFont="1" applyFill="1" applyBorder="1" applyAlignment="1" applyProtection="1">
      <alignment horizontal="left"/>
      <protection locked="0"/>
    </xf>
    <xf numFmtId="0" fontId="60" fillId="10" borderId="0" xfId="0" applyFont="1" applyFill="1" applyProtection="1">
      <protection locked="0"/>
    </xf>
    <xf numFmtId="0" fontId="59" fillId="10" borderId="0" xfId="0" applyFont="1" applyFill="1" applyProtection="1">
      <protection locked="0"/>
    </xf>
    <xf numFmtId="0" fontId="60" fillId="10" borderId="0" xfId="0" applyFont="1" applyFill="1"/>
    <xf numFmtId="165" fontId="59" fillId="10" borderId="0" xfId="0" applyNumberFormat="1" applyFont="1" applyFill="1" applyProtection="1">
      <protection locked="0"/>
    </xf>
    <xf numFmtId="0" fontId="59" fillId="10" borderId="0" xfId="0" applyFont="1" applyFill="1" applyAlignment="1" applyProtection="1">
      <alignment horizontal="right"/>
      <protection locked="0"/>
    </xf>
    <xf numFmtId="0" fontId="60" fillId="0" borderId="0" xfId="0" applyFont="1" applyProtection="1">
      <protection locked="0"/>
    </xf>
    <xf numFmtId="0" fontId="8" fillId="10" borderId="0" xfId="0" applyFont="1" applyFill="1" applyProtection="1">
      <protection locked="0"/>
    </xf>
    <xf numFmtId="2" fontId="8" fillId="10" borderId="0" xfId="0" applyNumberFormat="1" applyFont="1" applyFill="1" applyAlignment="1" applyProtection="1">
      <alignment horizontal="right"/>
      <protection locked="0"/>
    </xf>
    <xf numFmtId="0" fontId="8" fillId="10" borderId="0" xfId="0" applyFont="1" applyFill="1" applyAlignment="1" applyProtection="1">
      <alignment horizontal="right"/>
      <protection locked="0"/>
    </xf>
    <xf numFmtId="0" fontId="61" fillId="10" borderId="0" xfId="0" applyFont="1" applyFill="1" applyProtection="1">
      <protection locked="0"/>
    </xf>
    <xf numFmtId="166" fontId="8" fillId="10" borderId="40" xfId="0" applyNumberFormat="1" applyFont="1" applyFill="1" applyBorder="1" applyAlignment="1" applyProtection="1">
      <alignment horizontal="left"/>
      <protection locked="0"/>
    </xf>
    <xf numFmtId="0" fontId="57" fillId="10" borderId="39" xfId="0" applyFont="1" applyFill="1" applyBorder="1" applyAlignment="1" applyProtection="1">
      <alignment horizontal="left"/>
      <protection locked="0"/>
    </xf>
    <xf numFmtId="0" fontId="0" fillId="10" borderId="0" xfId="0" applyFill="1" applyProtection="1">
      <protection locked="0"/>
    </xf>
    <xf numFmtId="0" fontId="57" fillId="0" borderId="0" xfId="0" applyFont="1"/>
    <xf numFmtId="165" fontId="0" fillId="0" borderId="0" xfId="0" applyNumberFormat="1" applyProtection="1">
      <protection locked="0"/>
    </xf>
    <xf numFmtId="1" fontId="8" fillId="10" borderId="0" xfId="0" applyNumberFormat="1" applyFont="1" applyFill="1" applyProtection="1">
      <protection locked="0"/>
    </xf>
    <xf numFmtId="0" fontId="57" fillId="0" borderId="0" xfId="0" applyFont="1" applyAlignment="1" applyProtection="1">
      <alignment horizontal="left"/>
      <protection locked="0"/>
    </xf>
    <xf numFmtId="1" fontId="8" fillId="10" borderId="0" xfId="0" applyNumberFormat="1" applyFont="1" applyFill="1" applyAlignment="1" applyProtection="1">
      <alignment horizontal="right"/>
      <protection locked="0"/>
    </xf>
    <xf numFmtId="0" fontId="57" fillId="9" borderId="16" xfId="0" applyFont="1" applyFill="1" applyBorder="1" applyAlignment="1">
      <alignment horizontal="center"/>
    </xf>
    <xf numFmtId="0" fontId="57" fillId="10" borderId="24" xfId="0" applyFont="1" applyFill="1" applyBorder="1" applyAlignment="1">
      <alignment horizontal="center"/>
    </xf>
    <xf numFmtId="1" fontId="57" fillId="9" borderId="24" xfId="0" applyNumberFormat="1" applyFont="1" applyFill="1" applyBorder="1" applyAlignment="1">
      <alignment horizontal="center"/>
    </xf>
    <xf numFmtId="165" fontId="57" fillId="10" borderId="24" xfId="0" applyNumberFormat="1" applyFont="1" applyFill="1" applyBorder="1" applyAlignment="1">
      <alignment horizontal="center"/>
    </xf>
    <xf numFmtId="2" fontId="57" fillId="10" borderId="24" xfId="0" applyNumberFormat="1" applyFont="1" applyFill="1" applyBorder="1" applyAlignment="1">
      <alignment horizontal="center"/>
    </xf>
    <xf numFmtId="0" fontId="57" fillId="10" borderId="21" xfId="0" applyFont="1" applyFill="1" applyBorder="1" applyAlignment="1">
      <alignment horizontal="center"/>
    </xf>
    <xf numFmtId="0" fontId="57" fillId="10" borderId="19" xfId="0" applyFont="1" applyFill="1" applyBorder="1" applyAlignment="1">
      <alignment horizontal="center"/>
    </xf>
    <xf numFmtId="1" fontId="57" fillId="9" borderId="19" xfId="0" applyNumberFormat="1" applyFont="1" applyFill="1" applyBorder="1" applyAlignment="1">
      <alignment horizontal="center"/>
    </xf>
    <xf numFmtId="165" fontId="57" fillId="10" borderId="19" xfId="0" applyNumberFormat="1" applyFont="1" applyFill="1" applyBorder="1" applyAlignment="1">
      <alignment horizontal="center"/>
    </xf>
    <xf numFmtId="2" fontId="57" fillId="10" borderId="19" xfId="0" applyNumberFormat="1" applyFont="1" applyFill="1" applyBorder="1" applyAlignment="1">
      <alignment horizontal="center"/>
    </xf>
    <xf numFmtId="0" fontId="62" fillId="9" borderId="16" xfId="0" applyFont="1" applyFill="1" applyBorder="1" applyAlignment="1">
      <alignment horizontal="center"/>
    </xf>
    <xf numFmtId="0" fontId="0" fillId="0" borderId="24" xfId="0" applyBorder="1" applyProtection="1">
      <protection locked="0"/>
    </xf>
    <xf numFmtId="2" fontId="63" fillId="7" borderId="24" xfId="0" applyNumberFormat="1" applyFont="1" applyFill="1" applyBorder="1" applyAlignment="1">
      <alignment horizontal="center"/>
    </xf>
    <xf numFmtId="1" fontId="63" fillId="7" borderId="24" xfId="0" applyNumberFormat="1" applyFont="1" applyFill="1" applyBorder="1" applyAlignment="1" applyProtection="1">
      <alignment horizontal="center"/>
      <protection locked="0"/>
    </xf>
    <xf numFmtId="0" fontId="57" fillId="0" borderId="24" xfId="0" applyFont="1" applyBorder="1" applyAlignment="1" applyProtection="1">
      <alignment horizontal="center"/>
      <protection locked="0"/>
    </xf>
    <xf numFmtId="2" fontId="63" fillId="7" borderId="17" xfId="0" applyNumberFormat="1" applyFont="1" applyFill="1" applyBorder="1" applyAlignment="1">
      <alignment horizontal="center"/>
    </xf>
    <xf numFmtId="0" fontId="62" fillId="10" borderId="43" xfId="0" applyFont="1" applyFill="1" applyBorder="1" applyAlignment="1">
      <alignment horizontal="center"/>
    </xf>
    <xf numFmtId="0" fontId="0" fillId="0" borderId="30" xfId="0" applyBorder="1" applyProtection="1">
      <protection locked="0"/>
    </xf>
    <xf numFmtId="0" fontId="57" fillId="10" borderId="30" xfId="0" applyFont="1" applyFill="1" applyBorder="1" applyAlignment="1" applyProtection="1">
      <alignment horizontal="center"/>
      <protection locked="0"/>
    </xf>
    <xf numFmtId="2" fontId="63" fillId="7" borderId="30" xfId="0" applyNumberFormat="1" applyFont="1" applyFill="1" applyBorder="1" applyAlignment="1">
      <alignment horizontal="center"/>
    </xf>
    <xf numFmtId="1" fontId="63" fillId="7" borderId="30" xfId="0" applyNumberFormat="1" applyFont="1" applyFill="1" applyBorder="1" applyAlignment="1" applyProtection="1">
      <alignment horizontal="center"/>
      <protection locked="0"/>
    </xf>
    <xf numFmtId="0" fontId="57" fillId="0" borderId="30" xfId="0" applyFont="1" applyBorder="1" applyAlignment="1" applyProtection="1">
      <alignment horizontal="center"/>
      <protection locked="0"/>
    </xf>
    <xf numFmtId="2" fontId="63" fillId="7" borderId="44" xfId="0" applyNumberFormat="1" applyFont="1" applyFill="1" applyBorder="1" applyAlignment="1" applyProtection="1">
      <alignment horizontal="center"/>
      <protection locked="0"/>
    </xf>
    <xf numFmtId="0" fontId="62" fillId="10" borderId="27" xfId="0" applyFont="1" applyFill="1" applyBorder="1" applyAlignment="1">
      <alignment horizontal="center"/>
    </xf>
    <xf numFmtId="0" fontId="0" fillId="0" borderId="26" xfId="0" applyBorder="1" applyProtection="1">
      <protection locked="0"/>
    </xf>
    <xf numFmtId="0" fontId="57" fillId="10" borderId="26" xfId="0" applyFont="1" applyFill="1" applyBorder="1" applyAlignment="1" applyProtection="1">
      <alignment horizontal="center"/>
      <protection locked="0"/>
    </xf>
    <xf numFmtId="2" fontId="63" fillId="7" borderId="26" xfId="0" applyNumberFormat="1" applyFont="1" applyFill="1" applyBorder="1" applyAlignment="1">
      <alignment horizontal="center"/>
    </xf>
    <xf numFmtId="1" fontId="63" fillId="7" borderId="26" xfId="0" applyNumberFormat="1" applyFont="1" applyFill="1" applyBorder="1" applyAlignment="1" applyProtection="1">
      <alignment horizontal="center"/>
      <protection locked="0"/>
    </xf>
    <xf numFmtId="0" fontId="57" fillId="0" borderId="26" xfId="0" applyFont="1" applyBorder="1" applyAlignment="1" applyProtection="1">
      <alignment horizontal="center"/>
      <protection locked="0"/>
    </xf>
    <xf numFmtId="2" fontId="63" fillId="7" borderId="26" xfId="0" applyNumberFormat="1" applyFont="1" applyFill="1" applyBorder="1" applyAlignment="1" applyProtection="1">
      <alignment horizontal="center"/>
      <protection locked="0"/>
    </xf>
    <xf numFmtId="2" fontId="63" fillId="7" borderId="8" xfId="0" applyNumberFormat="1" applyFont="1" applyFill="1" applyBorder="1" applyAlignment="1" applyProtection="1">
      <alignment horizontal="center"/>
      <protection locked="0"/>
    </xf>
    <xf numFmtId="1" fontId="63" fillId="7" borderId="24" xfId="0" applyNumberFormat="1" applyFont="1" applyFill="1" applyBorder="1" applyAlignment="1">
      <alignment horizontal="center"/>
    </xf>
    <xf numFmtId="0" fontId="62" fillId="10" borderId="21" xfId="0" applyFont="1" applyFill="1" applyBorder="1" applyAlignment="1">
      <alignment horizontal="center"/>
    </xf>
    <xf numFmtId="0" fontId="0" fillId="0" borderId="19" xfId="0" applyBorder="1" applyProtection="1">
      <protection locked="0"/>
    </xf>
    <xf numFmtId="0" fontId="57" fillId="10" borderId="19" xfId="0" applyFont="1" applyFill="1" applyBorder="1" applyAlignment="1" applyProtection="1">
      <alignment horizontal="center"/>
      <protection locked="0"/>
    </xf>
    <xf numFmtId="2" fontId="63" fillId="7" borderId="19" xfId="0" applyNumberFormat="1" applyFont="1" applyFill="1" applyBorder="1" applyAlignment="1">
      <alignment horizontal="center"/>
    </xf>
    <xf numFmtId="1" fontId="63" fillId="7" borderId="19" xfId="0" applyNumberFormat="1" applyFont="1" applyFill="1" applyBorder="1" applyAlignment="1" applyProtection="1">
      <alignment horizontal="center"/>
      <protection locked="0"/>
    </xf>
    <xf numFmtId="0" fontId="57" fillId="0" borderId="19" xfId="0" applyFont="1" applyBorder="1" applyAlignment="1" applyProtection="1">
      <alignment horizontal="center"/>
      <protection locked="0"/>
    </xf>
    <xf numFmtId="2" fontId="63" fillId="7" borderId="19" xfId="0" applyNumberFormat="1" applyFont="1" applyFill="1" applyBorder="1" applyAlignment="1" applyProtection="1">
      <alignment horizontal="center"/>
      <protection locked="0"/>
    </xf>
    <xf numFmtId="2" fontId="63" fillId="7" borderId="10" xfId="0" applyNumberFormat="1" applyFont="1" applyFill="1" applyBorder="1" applyAlignment="1" applyProtection="1">
      <alignment horizontal="center"/>
      <protection locked="0"/>
    </xf>
    <xf numFmtId="2" fontId="63" fillId="7" borderId="24" xfId="0" applyNumberFormat="1" applyFont="1" applyFill="1" applyBorder="1" applyAlignment="1" applyProtection="1">
      <alignment horizontal="center"/>
      <protection locked="0"/>
    </xf>
    <xf numFmtId="1" fontId="63" fillId="7" borderId="30" xfId="0" applyNumberFormat="1" applyFont="1" applyFill="1" applyBorder="1" applyAlignment="1">
      <alignment horizontal="center"/>
    </xf>
    <xf numFmtId="2" fontId="63" fillId="7" borderId="30" xfId="0" applyNumberFormat="1" applyFont="1" applyFill="1" applyBorder="1" applyAlignment="1" applyProtection="1">
      <alignment horizontal="center"/>
      <protection locked="0"/>
    </xf>
    <xf numFmtId="0" fontId="57" fillId="10" borderId="30" xfId="0" applyFont="1" applyFill="1" applyBorder="1" applyProtection="1">
      <protection locked="0"/>
    </xf>
    <xf numFmtId="0" fontId="57" fillId="10" borderId="26" xfId="0" applyFont="1" applyFill="1" applyBorder="1" applyProtection="1"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righ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17" xfId="0" applyNumberFormat="1" applyBorder="1" applyAlignment="1" applyProtection="1">
      <alignment horizontal="left"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right"/>
      <protection locked="0"/>
    </xf>
    <xf numFmtId="2" fontId="0" fillId="0" borderId="30" xfId="0" applyNumberFormat="1" applyBorder="1" applyAlignment="1" applyProtection="1">
      <alignment horizontal="left"/>
      <protection locked="0"/>
    </xf>
    <xf numFmtId="2" fontId="0" fillId="0" borderId="30" xfId="0" applyNumberFormat="1" applyBorder="1" applyAlignment="1" applyProtection="1">
      <alignment horizontal="right"/>
      <protection locked="0"/>
    </xf>
    <xf numFmtId="2" fontId="0" fillId="0" borderId="4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right"/>
      <protection locked="0"/>
    </xf>
    <xf numFmtId="0" fontId="57" fillId="0" borderId="26" xfId="0" applyFont="1" applyBorder="1" applyProtection="1"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left"/>
      <protection locked="0"/>
    </xf>
    <xf numFmtId="0" fontId="62" fillId="9" borderId="28" xfId="0" applyFont="1" applyFill="1" applyBorder="1" applyAlignment="1">
      <alignment horizontal="center"/>
    </xf>
    <xf numFmtId="0" fontId="0" fillId="0" borderId="14" xfId="0" applyBorder="1" applyProtection="1">
      <protection locked="0"/>
    </xf>
    <xf numFmtId="1" fontId="57" fillId="9" borderId="14" xfId="0" applyNumberFormat="1" applyFont="1" applyFill="1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0" fontId="57" fillId="0" borderId="14" xfId="0" applyFon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left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2" fontId="0" fillId="0" borderId="13" xfId="0" applyNumberFormat="1" applyBorder="1" applyAlignment="1" applyProtection="1">
      <alignment horizontal="left"/>
      <protection locked="0"/>
    </xf>
    <xf numFmtId="2" fontId="0" fillId="0" borderId="26" xfId="0" applyNumberFormat="1" applyBorder="1" applyProtection="1">
      <protection locked="0"/>
    </xf>
    <xf numFmtId="0" fontId="57" fillId="10" borderId="45" xfId="0" applyFont="1" applyFill="1" applyBorder="1" applyAlignment="1" applyProtection="1">
      <alignment horizontal="left"/>
      <protection locked="0"/>
    </xf>
    <xf numFmtId="0" fontId="57" fillId="0" borderId="1" xfId="0" applyFont="1" applyBorder="1" applyAlignment="1" applyProtection="1">
      <alignment horizontal="left"/>
      <protection locked="0"/>
    </xf>
    <xf numFmtId="0" fontId="57" fillId="0" borderId="1" xfId="0" applyFont="1" applyBorder="1" applyProtection="1"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8" fillId="10" borderId="1" xfId="0" applyFont="1" applyFill="1" applyBorder="1" applyProtection="1">
      <protection locked="0"/>
    </xf>
    <xf numFmtId="1" fontId="8" fillId="10" borderId="1" xfId="0" applyNumberFormat="1" applyFont="1" applyFill="1" applyBorder="1" applyProtection="1">
      <protection locked="0"/>
    </xf>
    <xf numFmtId="2" fontId="8" fillId="10" borderId="1" xfId="0" applyNumberFormat="1" applyFont="1" applyFill="1" applyBorder="1" applyAlignment="1" applyProtection="1">
      <alignment horizontal="right"/>
      <protection locked="0"/>
    </xf>
    <xf numFmtId="1" fontId="8" fillId="10" borderId="1" xfId="0" applyNumberFormat="1" applyFont="1" applyFill="1" applyBorder="1" applyAlignment="1" applyProtection="1">
      <alignment horizontal="right"/>
      <protection locked="0"/>
    </xf>
    <xf numFmtId="0" fontId="61" fillId="10" borderId="1" xfId="0" applyFont="1" applyFill="1" applyBorder="1" applyProtection="1">
      <protection locked="0"/>
    </xf>
    <xf numFmtId="166" fontId="8" fillId="10" borderId="6" xfId="0" applyNumberFormat="1" applyFont="1" applyFill="1" applyBorder="1" applyAlignment="1" applyProtection="1">
      <alignment horizontal="left"/>
      <protection locked="0"/>
    </xf>
    <xf numFmtId="0" fontId="63" fillId="7" borderId="24" xfId="0" applyFont="1" applyFill="1" applyBorder="1" applyAlignment="1" applyProtection="1">
      <alignment horizontal="center"/>
      <protection locked="0"/>
    </xf>
    <xf numFmtId="0" fontId="63" fillId="7" borderId="30" xfId="0" applyFont="1" applyFill="1" applyBorder="1" applyAlignment="1" applyProtection="1">
      <alignment horizontal="center"/>
      <protection locked="0"/>
    </xf>
    <xf numFmtId="0" fontId="63" fillId="7" borderId="26" xfId="0" applyFont="1" applyFill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2" fontId="0" fillId="0" borderId="44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38" fillId="0" borderId="30" xfId="0" applyFont="1" applyBorder="1" applyAlignment="1">
      <alignment horizontal="center"/>
    </xf>
    <xf numFmtId="0" fontId="40" fillId="3" borderId="30" xfId="0" applyFont="1" applyFill="1" applyBorder="1" applyAlignment="1">
      <alignment horizontal="center" vertical="center"/>
    </xf>
    <xf numFmtId="0" fontId="38" fillId="5" borderId="30" xfId="0" applyFont="1" applyFill="1" applyBorder="1" applyAlignment="1">
      <alignment horizontal="center" vertical="center"/>
    </xf>
    <xf numFmtId="3" fontId="39" fillId="0" borderId="30" xfId="0" applyNumberFormat="1" applyFont="1" applyBorder="1" applyAlignment="1" applyProtection="1">
      <alignment horizontal="center" vertical="center"/>
      <protection locked="0"/>
    </xf>
    <xf numFmtId="0" fontId="44" fillId="6" borderId="30" xfId="0" applyFont="1" applyFill="1" applyBorder="1" applyAlignment="1">
      <alignment horizontal="center" vertical="center"/>
    </xf>
    <xf numFmtId="0" fontId="45" fillId="0" borderId="30" xfId="0" applyFont="1" applyBorder="1" applyAlignment="1" applyProtection="1">
      <alignment horizontal="center" vertical="center"/>
      <protection locked="0"/>
    </xf>
    <xf numFmtId="0" fontId="45" fillId="0" borderId="30" xfId="0" applyFont="1" applyBorder="1" applyAlignment="1">
      <alignment horizontal="center" vertical="center"/>
    </xf>
    <xf numFmtId="0" fontId="39" fillId="6" borderId="3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8" fillId="0" borderId="16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40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36" fillId="0" borderId="49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50" xfId="0" applyFont="1" applyBorder="1" applyAlignment="1">
      <alignment horizontal="left" vertical="center"/>
    </xf>
    <xf numFmtId="0" fontId="39" fillId="3" borderId="32" xfId="0" applyFont="1" applyFill="1" applyBorder="1" applyAlignment="1">
      <alignment horizontal="center" vertical="center"/>
    </xf>
    <xf numFmtId="0" fontId="39" fillId="3" borderId="34" xfId="0" applyFont="1" applyFill="1" applyBorder="1" applyAlignment="1">
      <alignment horizontal="center" vertical="center"/>
    </xf>
    <xf numFmtId="0" fontId="39" fillId="3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/>
    <xf numFmtId="14" fontId="23" fillId="0" borderId="0" xfId="0" applyNumberFormat="1" applyFont="1"/>
    <xf numFmtId="14" fontId="39" fillId="0" borderId="0" xfId="0" applyNumberFormat="1" applyFont="1"/>
    <xf numFmtId="0" fontId="39" fillId="0" borderId="0" xfId="0" applyFont="1"/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5" borderId="51" xfId="0" applyFont="1" applyFill="1" applyBorder="1"/>
    <xf numFmtId="0" fontId="57" fillId="5" borderId="52" xfId="0" applyFont="1" applyFill="1" applyBorder="1"/>
    <xf numFmtId="0" fontId="57" fillId="5" borderId="52" xfId="0" applyFont="1" applyFill="1" applyBorder="1" applyAlignment="1">
      <alignment horizontal="right"/>
    </xf>
    <xf numFmtId="21" fontId="57" fillId="5" borderId="53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30" xfId="0" applyBorder="1"/>
    <xf numFmtId="0" fontId="0" fillId="0" borderId="14" xfId="0" applyBorder="1"/>
    <xf numFmtId="20" fontId="0" fillId="0" borderId="44" xfId="0" applyNumberFormat="1" applyBorder="1"/>
    <xf numFmtId="0" fontId="0" fillId="0" borderId="43" xfId="0" applyBorder="1"/>
    <xf numFmtId="167" fontId="0" fillId="0" borderId="44" xfId="0" applyNumberFormat="1" applyBorder="1" applyAlignment="1">
      <alignment horizontal="right"/>
    </xf>
    <xf numFmtId="0" fontId="0" fillId="0" borderId="27" xfId="0" applyBorder="1"/>
    <xf numFmtId="0" fontId="0" fillId="0" borderId="26" xfId="0" applyBorder="1"/>
    <xf numFmtId="167" fontId="0" fillId="0" borderId="8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0" fontId="69" fillId="5" borderId="46" xfId="0" applyFont="1" applyFill="1" applyBorder="1" applyAlignment="1">
      <alignment horizontal="center" vertical="center"/>
    </xf>
    <xf numFmtId="0" fontId="69" fillId="5" borderId="47" xfId="0" applyFont="1" applyFill="1" applyBorder="1" applyAlignment="1">
      <alignment horizontal="center" vertical="center"/>
    </xf>
    <xf numFmtId="0" fontId="69" fillId="5" borderId="48" xfId="0" applyFont="1" applyFill="1" applyBorder="1" applyAlignment="1">
      <alignment horizontal="center" vertical="center"/>
    </xf>
    <xf numFmtId="0" fontId="63" fillId="0" borderId="28" xfId="0" applyFont="1" applyBorder="1"/>
    <xf numFmtId="0" fontId="63" fillId="0" borderId="14" xfId="0" applyFont="1" applyBorder="1"/>
    <xf numFmtId="1" fontId="62" fillId="0" borderId="44" xfId="0" applyNumberFormat="1" applyFont="1" applyBorder="1"/>
    <xf numFmtId="0" fontId="63" fillId="0" borderId="43" xfId="0" applyFont="1" applyBorder="1"/>
    <xf numFmtId="0" fontId="63" fillId="0" borderId="30" xfId="0" applyFont="1" applyBorder="1"/>
    <xf numFmtId="0" fontId="63" fillId="0" borderId="27" xfId="0" applyFont="1" applyBorder="1"/>
    <xf numFmtId="0" fontId="63" fillId="0" borderId="26" xfId="0" applyFont="1" applyBorder="1"/>
    <xf numFmtId="1" fontId="62" fillId="0" borderId="8" xfId="0" applyNumberFormat="1" applyFont="1" applyBorder="1"/>
    <xf numFmtId="0" fontId="63" fillId="0" borderId="0" xfId="0" applyFont="1"/>
    <xf numFmtId="0" fontId="63" fillId="0" borderId="0" xfId="0" applyFont="1" applyAlignment="1">
      <alignment horizontal="left" vertical="center"/>
    </xf>
    <xf numFmtId="1" fontId="63" fillId="0" borderId="0" xfId="0" applyNumberFormat="1" applyFont="1" applyAlignment="1">
      <alignment horizontal="right"/>
    </xf>
    <xf numFmtId="0" fontId="57" fillId="0" borderId="0" xfId="0" applyFont="1" applyAlignment="1">
      <alignment vertical="center"/>
    </xf>
    <xf numFmtId="0" fontId="0" fillId="0" borderId="0" xfId="0" applyAlignment="1">
      <alignment horizontal="right"/>
    </xf>
    <xf numFmtId="0" fontId="62" fillId="0" borderId="44" xfId="0" applyFont="1" applyBorder="1"/>
    <xf numFmtId="1" fontId="63" fillId="0" borderId="8" xfId="0" applyNumberFormat="1" applyFont="1" applyBorder="1" applyAlignment="1">
      <alignment horizontal="right"/>
    </xf>
    <xf numFmtId="0" fontId="62" fillId="0" borderId="8" xfId="0" applyFont="1" applyBorder="1"/>
    <xf numFmtId="0" fontId="0" fillId="0" borderId="29" xfId="0" applyBorder="1"/>
    <xf numFmtId="0" fontId="0" fillId="0" borderId="54" xfId="0" applyBorder="1"/>
    <xf numFmtId="167" fontId="0" fillId="0" borderId="55" xfId="0" applyNumberFormat="1" applyBorder="1" applyAlignment="1">
      <alignment horizontal="right"/>
    </xf>
    <xf numFmtId="0" fontId="57" fillId="0" borderId="0" xfId="0" applyFont="1" applyAlignment="1">
      <alignment horizontal="center" vertical="center"/>
    </xf>
    <xf numFmtId="21" fontId="57" fillId="0" borderId="0" xfId="0" applyNumberFormat="1" applyFont="1"/>
    <xf numFmtId="21" fontId="0" fillId="0" borderId="0" xfId="0" applyNumberFormat="1" applyAlignment="1">
      <alignment horizontal="right"/>
    </xf>
    <xf numFmtId="0" fontId="72" fillId="0" borderId="30" xfId="0" applyFont="1" applyBorder="1" applyAlignment="1">
      <alignment horizontal="right"/>
    </xf>
    <xf numFmtId="0" fontId="74" fillId="0" borderId="30" xfId="0" applyFont="1" applyBorder="1"/>
    <xf numFmtId="2" fontId="74" fillId="0" borderId="30" xfId="0" applyNumberFormat="1" applyFont="1" applyBorder="1" applyAlignment="1">
      <alignment horizontal="center"/>
    </xf>
    <xf numFmtId="0" fontId="74" fillId="0" borderId="30" xfId="0" applyFont="1" applyBorder="1" applyAlignment="1">
      <alignment horizontal="center"/>
    </xf>
    <xf numFmtId="47" fontId="74" fillId="0" borderId="30" xfId="0" applyNumberFormat="1" applyFont="1" applyBorder="1" applyAlignment="1">
      <alignment horizontal="center"/>
    </xf>
    <xf numFmtId="0" fontId="74" fillId="11" borderId="30" xfId="0" applyFont="1" applyFill="1" applyBorder="1" applyAlignment="1">
      <alignment horizontal="center"/>
    </xf>
    <xf numFmtId="0" fontId="74" fillId="0" borderId="30" xfId="0" applyFont="1" applyBorder="1" applyAlignment="1">
      <alignment horizontal="right"/>
    </xf>
    <xf numFmtId="0" fontId="75" fillId="0" borderId="30" xfId="0" applyFont="1" applyBorder="1" applyAlignment="1">
      <alignment horizontal="center"/>
    </xf>
    <xf numFmtId="0" fontId="74" fillId="12" borderId="30" xfId="0" applyFont="1" applyFill="1" applyBorder="1" applyAlignment="1">
      <alignment horizontal="center"/>
    </xf>
    <xf numFmtId="0" fontId="70" fillId="0" borderId="30" xfId="0" applyFont="1" applyBorder="1" applyAlignment="1">
      <alignment horizontal="center"/>
    </xf>
    <xf numFmtId="0" fontId="78" fillId="0" borderId="30" xfId="0" applyFont="1" applyBorder="1" applyAlignment="1">
      <alignment horizontal="right"/>
    </xf>
    <xf numFmtId="0" fontId="79" fillId="0" borderId="30" xfId="0" applyFont="1" applyBorder="1" applyAlignment="1">
      <alignment horizontal="right"/>
    </xf>
    <xf numFmtId="0" fontId="70" fillId="11" borderId="30" xfId="0" applyFont="1" applyFill="1" applyBorder="1" applyAlignment="1">
      <alignment horizontal="center"/>
    </xf>
    <xf numFmtId="47" fontId="74" fillId="0" borderId="30" xfId="0" applyNumberFormat="1" applyFont="1" applyBorder="1"/>
    <xf numFmtId="0" fontId="74" fillId="11" borderId="30" xfId="0" applyFont="1" applyFill="1" applyBorder="1"/>
    <xf numFmtId="0" fontId="74" fillId="0" borderId="30" xfId="0" applyFont="1" applyBorder="1" applyAlignment="1">
      <alignment vertical="center"/>
    </xf>
    <xf numFmtId="47" fontId="74" fillId="0" borderId="30" xfId="0" applyNumberFormat="1" applyFont="1" applyBorder="1" applyAlignment="1">
      <alignment vertical="center"/>
    </xf>
    <xf numFmtId="0" fontId="74" fillId="11" borderId="30" xfId="0" applyFont="1" applyFill="1" applyBorder="1" applyAlignment="1">
      <alignment vertical="center"/>
    </xf>
    <xf numFmtId="0" fontId="36" fillId="0" borderId="0" xfId="0" applyFont="1" applyAlignment="1">
      <alignment horizontal="left"/>
    </xf>
    <xf numFmtId="0" fontId="39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47" fontId="81" fillId="0" borderId="30" xfId="0" applyNumberFormat="1" applyFont="1" applyBorder="1" applyAlignment="1">
      <alignment horizontal="center"/>
    </xf>
    <xf numFmtId="0" fontId="82" fillId="0" borderId="30" xfId="0" applyFont="1" applyBorder="1" applyAlignment="1">
      <alignment horizontal="center"/>
    </xf>
    <xf numFmtId="47" fontId="82" fillId="0" borderId="30" xfId="0" applyNumberFormat="1" applyFont="1" applyBorder="1" applyAlignment="1">
      <alignment horizontal="center"/>
    </xf>
    <xf numFmtId="165" fontId="82" fillId="0" borderId="30" xfId="0" applyNumberFormat="1" applyFont="1" applyBorder="1" applyAlignment="1">
      <alignment horizontal="center"/>
    </xf>
    <xf numFmtId="165" fontId="74" fillId="0" borderId="30" xfId="0" applyNumberFormat="1" applyFont="1" applyBorder="1" applyAlignment="1">
      <alignment horizontal="center"/>
    </xf>
    <xf numFmtId="0" fontId="79" fillId="13" borderId="30" xfId="0" applyFont="1" applyFill="1" applyBorder="1" applyAlignment="1">
      <alignment horizontal="center"/>
    </xf>
    <xf numFmtId="0" fontId="70" fillId="14" borderId="30" xfId="0" applyFont="1" applyFill="1" applyBorder="1" applyAlignment="1">
      <alignment horizontal="center"/>
    </xf>
    <xf numFmtId="0" fontId="79" fillId="15" borderId="30" xfId="0" applyFont="1" applyFill="1" applyBorder="1" applyAlignment="1">
      <alignment horizontal="center"/>
    </xf>
    <xf numFmtId="0" fontId="77" fillId="15" borderId="30" xfId="0" applyFont="1" applyFill="1" applyBorder="1" applyAlignment="1">
      <alignment horizontal="center"/>
    </xf>
    <xf numFmtId="0" fontId="83" fillId="0" borderId="30" xfId="0" applyFont="1" applyBorder="1" applyAlignment="1">
      <alignment horizontal="right"/>
    </xf>
    <xf numFmtId="0" fontId="72" fillId="0" borderId="30" xfId="0" applyFont="1" applyBorder="1" applyAlignment="1">
      <alignment horizontal="center"/>
    </xf>
    <xf numFmtId="0" fontId="76" fillId="0" borderId="30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9" fillId="0" borderId="30" xfId="0" applyFont="1" applyBorder="1" applyAlignment="1">
      <alignment horizontal="center" vertical="center"/>
    </xf>
    <xf numFmtId="0" fontId="39" fillId="3" borderId="30" xfId="0" applyFont="1" applyFill="1" applyBorder="1" applyAlignment="1">
      <alignment horizontal="center" vertical="center"/>
    </xf>
    <xf numFmtId="0" fontId="41" fillId="3" borderId="3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46" fillId="4" borderId="30" xfId="0" applyFont="1" applyFill="1" applyBorder="1" applyAlignment="1">
      <alignment horizontal="center" vertical="center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7" borderId="30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23" fillId="16" borderId="30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33" fillId="16" borderId="30" xfId="0" applyFont="1" applyFill="1" applyBorder="1" applyAlignment="1">
      <alignment horizontal="center"/>
    </xf>
    <xf numFmtId="0" fontId="18" fillId="14" borderId="30" xfId="0" applyFont="1" applyFill="1" applyBorder="1" applyAlignment="1">
      <alignment horizontal="center"/>
    </xf>
    <xf numFmtId="0" fontId="34" fillId="14" borderId="30" xfId="0" applyFont="1" applyFill="1" applyBorder="1" applyAlignment="1">
      <alignment horizontal="center"/>
    </xf>
    <xf numFmtId="0" fontId="34" fillId="11" borderId="30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/>
    </xf>
    <xf numFmtId="0" fontId="27" fillId="15" borderId="30" xfId="0" applyFont="1" applyFill="1" applyBorder="1" applyAlignment="1">
      <alignment horizontal="center"/>
    </xf>
    <xf numFmtId="0" fontId="35" fillId="15" borderId="30" xfId="0" applyFont="1" applyFill="1" applyBorder="1" applyAlignment="1">
      <alignment horizontal="center"/>
    </xf>
    <xf numFmtId="0" fontId="33" fillId="17" borderId="30" xfId="0" applyFont="1" applyFill="1" applyBorder="1" applyAlignment="1">
      <alignment horizontal="center"/>
    </xf>
    <xf numFmtId="0" fontId="22" fillId="17" borderId="30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0" fontId="84" fillId="17" borderId="30" xfId="0" applyFont="1" applyFill="1" applyBorder="1" applyAlignment="1">
      <alignment horizontal="center"/>
    </xf>
    <xf numFmtId="0" fontId="78" fillId="0" borderId="30" xfId="0" applyFont="1" applyBorder="1" applyAlignment="1">
      <alignment horizontal="center"/>
    </xf>
    <xf numFmtId="0" fontId="86" fillId="0" borderId="7" xfId="0" applyFont="1" applyBorder="1" applyAlignment="1">
      <alignment vertical="top" wrapText="1"/>
    </xf>
    <xf numFmtId="0" fontId="86" fillId="0" borderId="8" xfId="0" applyFont="1" applyBorder="1" applyAlignment="1">
      <alignment vertical="top" wrapText="1"/>
    </xf>
    <xf numFmtId="0" fontId="87" fillId="0" borderId="23" xfId="0" applyFont="1" applyBorder="1" applyAlignment="1">
      <alignment vertical="center" wrapText="1"/>
    </xf>
    <xf numFmtId="0" fontId="85" fillId="0" borderId="16" xfId="0" applyFont="1" applyBorder="1" applyAlignment="1">
      <alignment vertical="center" wrapText="1"/>
    </xf>
    <xf numFmtId="0" fontId="85" fillId="0" borderId="13" xfId="0" applyFont="1" applyBorder="1" applyAlignment="1">
      <alignment vertical="center" wrapText="1"/>
    </xf>
    <xf numFmtId="0" fontId="87" fillId="0" borderId="16" xfId="0" applyFont="1" applyBorder="1" applyAlignment="1">
      <alignment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70" fillId="0" borderId="0" xfId="0" applyFont="1" applyBorder="1"/>
    <xf numFmtId="2" fontId="70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23" fillId="0" borderId="39" xfId="0" applyFont="1" applyBorder="1"/>
    <xf numFmtId="0" fontId="18" fillId="0" borderId="0" xfId="0" applyFont="1" applyBorder="1"/>
    <xf numFmtId="2" fontId="18" fillId="0" borderId="0" xfId="0" applyNumberFormat="1" applyFont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3" fillId="0" borderId="45" xfId="0" applyFont="1" applyBorder="1"/>
    <xf numFmtId="0" fontId="18" fillId="0" borderId="1" xfId="0" applyFont="1" applyBorder="1"/>
    <xf numFmtId="2" fontId="18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7" fillId="0" borderId="39" xfId="0" applyFont="1" applyBorder="1"/>
    <xf numFmtId="0" fontId="17" fillId="0" borderId="0" xfId="0" applyFont="1" applyBorder="1" applyAlignment="1">
      <alignment horizontal="center"/>
    </xf>
    <xf numFmtId="0" fontId="23" fillId="0" borderId="0" xfId="0" applyFont="1" applyBorder="1"/>
    <xf numFmtId="0" fontId="7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8" fillId="0" borderId="30" xfId="0" applyFont="1" applyBorder="1"/>
    <xf numFmtId="2" fontId="18" fillId="0" borderId="30" xfId="0" applyNumberFormat="1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47" fontId="0" fillId="0" borderId="30" xfId="0" applyNumberFormat="1" applyBorder="1"/>
    <xf numFmtId="0" fontId="70" fillId="0" borderId="30" xfId="0" applyFont="1" applyBorder="1"/>
    <xf numFmtId="2" fontId="70" fillId="0" borderId="30" xfId="0" applyNumberFormat="1" applyFont="1" applyBorder="1" applyAlignment="1">
      <alignment horizontal="center"/>
    </xf>
    <xf numFmtId="0" fontId="73" fillId="0" borderId="30" xfId="0" applyFont="1" applyBorder="1"/>
    <xf numFmtId="0" fontId="80" fillId="0" borderId="30" xfId="0" applyFont="1" applyBorder="1"/>
    <xf numFmtId="0" fontId="19" fillId="0" borderId="30" xfId="0" applyFont="1" applyBorder="1" applyAlignment="1">
      <alignment horizontal="right"/>
    </xf>
    <xf numFmtId="0" fontId="27" fillId="0" borderId="0" xfId="0" applyFont="1" applyBorder="1"/>
    <xf numFmtId="0" fontId="0" fillId="0" borderId="0" xfId="0" applyBorder="1"/>
    <xf numFmtId="0" fontId="3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88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88" fillId="0" borderId="4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85" fillId="0" borderId="5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7" fillId="0" borderId="58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85" fillId="0" borderId="58" xfId="0" applyFont="1" applyBorder="1" applyAlignment="1">
      <alignment vertical="center" wrapText="1"/>
    </xf>
    <xf numFmtId="0" fontId="31" fillId="0" borderId="3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30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3" fillId="0" borderId="3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9" fillId="3" borderId="30" xfId="0" applyFont="1" applyFill="1" applyBorder="1" applyAlignment="1">
      <alignment horizontal="center" vertical="center"/>
    </xf>
    <xf numFmtId="0" fontId="41" fillId="3" borderId="30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52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4" fontId="51" fillId="0" borderId="0" xfId="0" applyNumberFormat="1" applyFont="1" applyAlignment="1">
      <alignment horizontal="center"/>
    </xf>
    <xf numFmtId="0" fontId="39" fillId="3" borderId="30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14" fontId="0" fillId="0" borderId="0" xfId="0" applyNumberFormat="1" applyAlignment="1">
      <alignment horizontal="center"/>
    </xf>
    <xf numFmtId="0" fontId="0" fillId="0" borderId="41" xfId="0" applyBorder="1"/>
    <xf numFmtId="0" fontId="57" fillId="10" borderId="42" xfId="0" applyFont="1" applyFill="1" applyBorder="1" applyAlignment="1">
      <alignment horizontal="center" vertical="center"/>
    </xf>
    <xf numFmtId="0" fontId="57" fillId="10" borderId="24" xfId="0" applyFont="1" applyFill="1" applyBorder="1" applyAlignment="1">
      <alignment horizontal="center"/>
    </xf>
    <xf numFmtId="0" fontId="57" fillId="10" borderId="17" xfId="0" applyFont="1" applyFill="1" applyBorder="1" applyAlignment="1">
      <alignment horizontal="center"/>
    </xf>
    <xf numFmtId="0" fontId="57" fillId="10" borderId="19" xfId="0" applyFont="1" applyFill="1" applyBorder="1" applyAlignment="1">
      <alignment horizontal="center"/>
    </xf>
    <xf numFmtId="0" fontId="57" fillId="10" borderId="10" xfId="0" applyFont="1" applyFill="1" applyBorder="1" applyAlignment="1">
      <alignment horizontal="center"/>
    </xf>
    <xf numFmtId="0" fontId="0" fillId="0" borderId="24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>
      <alignment horizontal="center"/>
    </xf>
    <xf numFmtId="0" fontId="0" fillId="0" borderId="11" xfId="0" applyBorder="1"/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left"/>
    </xf>
    <xf numFmtId="0" fontId="36" fillId="0" borderId="0" xfId="0" applyFont="1" applyAlignment="1">
      <alignment horizontal="center" vertical="center"/>
    </xf>
    <xf numFmtId="0" fontId="64" fillId="5" borderId="46" xfId="0" applyFont="1" applyFill="1" applyBorder="1" applyAlignment="1">
      <alignment horizontal="center"/>
    </xf>
    <xf numFmtId="0" fontId="42" fillId="5" borderId="47" xfId="0" applyFont="1" applyFill="1" applyBorder="1" applyAlignment="1">
      <alignment horizontal="center"/>
    </xf>
    <xf numFmtId="0" fontId="42" fillId="5" borderId="48" xfId="0" applyFont="1" applyFill="1" applyBorder="1" applyAlignment="1">
      <alignment horizontal="center"/>
    </xf>
    <xf numFmtId="0" fontId="42" fillId="5" borderId="47" xfId="0" applyFont="1" applyFill="1" applyBorder="1" applyAlignment="1">
      <alignment horizontal="center" vertical="center"/>
    </xf>
    <xf numFmtId="0" fontId="42" fillId="5" borderId="48" xfId="0" applyFont="1" applyFill="1" applyBorder="1" applyAlignment="1">
      <alignment horizontal="center" vertical="center"/>
    </xf>
    <xf numFmtId="0" fontId="65" fillId="5" borderId="2" xfId="0" applyFont="1" applyFill="1" applyBorder="1" applyAlignment="1">
      <alignment horizontal="center" vertical="center"/>
    </xf>
    <xf numFmtId="0" fontId="0" fillId="0" borderId="0" xfId="0" applyAlignment="1"/>
    <xf numFmtId="0" fontId="39" fillId="3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69" fillId="5" borderId="47" xfId="0" applyFont="1" applyFill="1" applyBorder="1" applyAlignment="1">
      <alignment horizontal="center" vertical="center"/>
    </xf>
    <xf numFmtId="0" fontId="63" fillId="0" borderId="24" xfId="0" applyFont="1" applyBorder="1" applyAlignment="1">
      <alignment horizontal="left" vertical="center"/>
    </xf>
    <xf numFmtId="0" fontId="63" fillId="0" borderId="30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40" fillId="5" borderId="30" xfId="0" applyFont="1" applyFill="1" applyBorder="1" applyAlignment="1">
      <alignment horizontal="center" vertical="center"/>
    </xf>
    <xf numFmtId="0" fontId="40" fillId="3" borderId="30" xfId="0" applyFont="1" applyFill="1" applyBorder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38" fillId="5" borderId="30" xfId="0" applyFont="1" applyFill="1" applyBorder="1" applyAlignment="1">
      <alignment horizontal="center" vertical="center"/>
    </xf>
    <xf numFmtId="0" fontId="39" fillId="0" borderId="30" xfId="0" applyFont="1" applyBorder="1" applyAlignment="1" applyProtection="1">
      <alignment horizontal="center" vertical="center"/>
      <protection locked="0"/>
    </xf>
    <xf numFmtId="0" fontId="44" fillId="6" borderId="30" xfId="0" applyFont="1" applyFill="1" applyBorder="1" applyAlignment="1">
      <alignment horizontal="center" vertical="center"/>
    </xf>
    <xf numFmtId="0" fontId="39" fillId="7" borderId="30" xfId="0" applyFont="1" applyFill="1" applyBorder="1" applyAlignment="1">
      <alignment horizontal="center" vertical="center"/>
    </xf>
    <xf numFmtId="0" fontId="46" fillId="4" borderId="30" xfId="0" applyFont="1" applyFill="1" applyBorder="1" applyAlignment="1">
      <alignment horizontal="center" vertical="center"/>
    </xf>
    <xf numFmtId="0" fontId="39" fillId="6" borderId="30" xfId="0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41" fillId="3" borderId="20" xfId="0" applyFont="1" applyFill="1" applyBorder="1" applyAlignment="1">
      <alignment horizontal="center" vertical="center"/>
    </xf>
    <xf numFmtId="0" fontId="41" fillId="3" borderId="35" xfId="0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B05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AC090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D22"/>
  <sheetViews>
    <sheetView tabSelected="1" view="pageBreakPreview" zoomScale="110" zoomScaleNormal="100" zoomScalePageLayoutView="110" workbookViewId="0">
      <selection activeCell="AB6" sqref="AB6:AB21"/>
    </sheetView>
  </sheetViews>
  <sheetFormatPr defaultColWidth="8.7109375" defaultRowHeight="15"/>
  <cols>
    <col min="2" max="2" width="8.5703125" customWidth="1"/>
    <col min="3" max="3" width="5.28515625" customWidth="1"/>
    <col min="4" max="4" width="8.5703125" customWidth="1"/>
    <col min="5" max="5" width="5.42578125" customWidth="1"/>
    <col min="6" max="6" width="8.7109375" customWidth="1"/>
    <col min="7" max="8" width="2.85546875" customWidth="1"/>
    <col min="9" max="9" width="8.5703125" customWidth="1"/>
    <col min="10" max="10" width="5.140625" customWidth="1"/>
    <col min="11" max="11" width="8.5703125" customWidth="1"/>
    <col min="12" max="12" width="5.28515625" customWidth="1"/>
    <col min="13" max="13" width="8.5703125" customWidth="1"/>
    <col min="14" max="14" width="5.28515625" customWidth="1"/>
    <col min="15" max="15" width="8.5703125" customWidth="1"/>
    <col min="16" max="16" width="5.140625" customWidth="1"/>
    <col min="17" max="17" width="8.5703125" customWidth="1"/>
    <col min="18" max="18" width="5.28515625" customWidth="1"/>
    <col min="19" max="19" width="8.5703125" customWidth="1"/>
    <col min="20" max="20" width="5.140625" customWidth="1"/>
    <col min="21" max="21" width="8.5703125" customWidth="1"/>
    <col min="22" max="22" width="5.28515625" customWidth="1"/>
    <col min="23" max="23" width="8.5703125" customWidth="1"/>
    <col min="24" max="24" width="5.28515625" customWidth="1"/>
    <col min="25" max="25" width="8.5703125" customWidth="1"/>
    <col min="26" max="27" width="2.7109375" customWidth="1"/>
    <col min="28" max="28" width="8.28515625" customWidth="1"/>
  </cols>
  <sheetData>
    <row r="1" spans="1:30" s="1" customFormat="1" ht="36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</row>
    <row r="2" spans="1:30" ht="21.75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</row>
    <row r="3" spans="1:30" ht="21.75" customHeight="1" thickBot="1">
      <c r="A3" s="2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 thickBot="1">
      <c r="A4" s="462" t="s">
        <v>3</v>
      </c>
      <c r="B4" s="463" t="s">
        <v>4</v>
      </c>
      <c r="C4" s="463"/>
      <c r="D4" s="463" t="s">
        <v>4</v>
      </c>
      <c r="E4" s="463"/>
      <c r="F4" s="463" t="s">
        <v>5</v>
      </c>
      <c r="G4" s="463"/>
      <c r="H4" s="463"/>
      <c r="I4" s="463" t="s">
        <v>6</v>
      </c>
      <c r="J4" s="463"/>
      <c r="K4" s="464" t="s">
        <v>7</v>
      </c>
      <c r="L4" s="464"/>
      <c r="M4" s="463" t="s">
        <v>8</v>
      </c>
      <c r="N4" s="463"/>
      <c r="O4" s="463" t="s">
        <v>8</v>
      </c>
      <c r="P4" s="463"/>
      <c r="Q4" s="463" t="s">
        <v>8</v>
      </c>
      <c r="R4" s="463"/>
      <c r="S4" s="504" t="s">
        <v>605</v>
      </c>
      <c r="T4" s="505"/>
      <c r="U4" s="465" t="s">
        <v>9</v>
      </c>
      <c r="V4" s="466"/>
      <c r="W4" s="464" t="s">
        <v>10</v>
      </c>
      <c r="X4" s="464"/>
      <c r="Y4" s="466" t="s">
        <v>11</v>
      </c>
      <c r="Z4" s="466"/>
      <c r="AA4" s="466"/>
      <c r="AB4" s="467" t="s">
        <v>12</v>
      </c>
      <c r="AC4" s="467" t="s">
        <v>13</v>
      </c>
      <c r="AD4" s="467" t="s">
        <v>14</v>
      </c>
    </row>
    <row r="5" spans="1:30" ht="26.25" customHeight="1" thickBot="1">
      <c r="A5" s="462"/>
      <c r="B5" s="4" t="s">
        <v>15</v>
      </c>
      <c r="C5" s="5" t="s">
        <v>12</v>
      </c>
      <c r="D5" s="4" t="s">
        <v>16</v>
      </c>
      <c r="E5" s="5" t="s">
        <v>12</v>
      </c>
      <c r="F5" s="6" t="s">
        <v>17</v>
      </c>
      <c r="G5" s="468" t="s">
        <v>12</v>
      </c>
      <c r="H5" s="468"/>
      <c r="I5" s="6" t="s">
        <v>17</v>
      </c>
      <c r="J5" s="5" t="s">
        <v>12</v>
      </c>
      <c r="K5" s="6" t="s">
        <v>17</v>
      </c>
      <c r="L5" s="5" t="s">
        <v>12</v>
      </c>
      <c r="M5" s="4" t="s">
        <v>18</v>
      </c>
      <c r="N5" s="5" t="s">
        <v>12</v>
      </c>
      <c r="O5" s="4" t="s">
        <v>19</v>
      </c>
      <c r="P5" s="5" t="s">
        <v>12</v>
      </c>
      <c r="Q5" s="7" t="s">
        <v>20</v>
      </c>
      <c r="R5" s="8" t="s">
        <v>12</v>
      </c>
      <c r="S5" s="417" t="s">
        <v>17</v>
      </c>
      <c r="T5" s="418" t="s">
        <v>12</v>
      </c>
      <c r="U5" s="4" t="s">
        <v>21</v>
      </c>
      <c r="V5" s="5" t="s">
        <v>12</v>
      </c>
      <c r="W5" s="6" t="s">
        <v>17</v>
      </c>
      <c r="X5" s="5" t="s">
        <v>12</v>
      </c>
      <c r="Y5" s="6" t="s">
        <v>17</v>
      </c>
      <c r="Z5" s="469" t="s">
        <v>12</v>
      </c>
      <c r="AA5" s="469"/>
      <c r="AB5" s="467"/>
      <c r="AC5" s="467"/>
      <c r="AD5" s="467"/>
    </row>
    <row r="6" spans="1:30" ht="21.75" customHeight="1" thickBot="1">
      <c r="A6" s="470" t="s">
        <v>22</v>
      </c>
      <c r="B6" s="9" t="s">
        <v>23</v>
      </c>
      <c r="C6" s="10">
        <v>7</v>
      </c>
      <c r="D6" s="9" t="s">
        <v>23</v>
      </c>
      <c r="E6" s="10">
        <v>10</v>
      </c>
      <c r="F6" s="9" t="s">
        <v>24</v>
      </c>
      <c r="G6" s="11">
        <v>10</v>
      </c>
      <c r="H6" s="10">
        <v>3</v>
      </c>
      <c r="I6" s="9" t="s">
        <v>25</v>
      </c>
      <c r="J6" s="10">
        <v>10</v>
      </c>
      <c r="K6" s="471"/>
      <c r="L6" s="471"/>
      <c r="M6" s="9" t="s">
        <v>26</v>
      </c>
      <c r="N6" s="10">
        <v>7</v>
      </c>
      <c r="O6" s="9" t="s">
        <v>26</v>
      </c>
      <c r="P6" s="12">
        <v>7</v>
      </c>
      <c r="Q6" s="471"/>
      <c r="R6" s="471"/>
      <c r="S6" s="419" t="s">
        <v>24</v>
      </c>
      <c r="T6" s="423">
        <v>10</v>
      </c>
      <c r="U6" s="9" t="s">
        <v>606</v>
      </c>
      <c r="V6" s="12">
        <v>7</v>
      </c>
      <c r="W6" s="13" t="s">
        <v>27</v>
      </c>
      <c r="X6" s="14">
        <v>5</v>
      </c>
      <c r="Y6" s="472"/>
      <c r="Z6" s="472"/>
      <c r="AA6" s="472"/>
      <c r="AB6" s="473">
        <f>C6+C7+E6+E7+G6+H6+G7+H7+J6+J7+N6+N7+P6+P7+V6+V7+X6+X7+T6</f>
        <v>129</v>
      </c>
      <c r="AC6" s="474">
        <f>AB6+AB8</f>
        <v>240</v>
      </c>
      <c r="AD6" s="475">
        <f>4+IF(AC6&gt;AC10,-1,0)+IF(AC6&gt;AC14,-1,0)+IF(AC6&gt;AC18,-1,0)</f>
        <v>1</v>
      </c>
    </row>
    <row r="7" spans="1:30" ht="21.75" customHeight="1" thickBot="1">
      <c r="A7" s="470"/>
      <c r="B7" s="15" t="s">
        <v>28</v>
      </c>
      <c r="C7" s="16">
        <v>7</v>
      </c>
      <c r="D7" s="15" t="s">
        <v>28</v>
      </c>
      <c r="E7" s="16">
        <v>7</v>
      </c>
      <c r="F7" s="15" t="s">
        <v>29</v>
      </c>
      <c r="G7" s="17">
        <v>7</v>
      </c>
      <c r="H7" s="16">
        <v>7</v>
      </c>
      <c r="I7" s="15" t="s">
        <v>30</v>
      </c>
      <c r="J7" s="16">
        <v>10</v>
      </c>
      <c r="K7" s="471"/>
      <c r="L7" s="471"/>
      <c r="M7" s="15" t="s">
        <v>31</v>
      </c>
      <c r="N7" s="16">
        <v>5</v>
      </c>
      <c r="O7" s="15" t="s">
        <v>31</v>
      </c>
      <c r="P7" s="18">
        <v>5</v>
      </c>
      <c r="Q7" s="471"/>
      <c r="R7" s="471"/>
      <c r="S7" s="506"/>
      <c r="T7" s="507"/>
      <c r="U7" s="501"/>
      <c r="V7" s="502"/>
      <c r="W7" s="19" t="s">
        <v>32</v>
      </c>
      <c r="X7" s="16">
        <v>5</v>
      </c>
      <c r="Y7" s="472"/>
      <c r="Z7" s="472"/>
      <c r="AA7" s="472"/>
      <c r="AB7" s="473"/>
      <c r="AC7" s="474"/>
      <c r="AD7" s="475"/>
    </row>
    <row r="8" spans="1:30" ht="21.75" customHeight="1" thickBot="1">
      <c r="A8" s="470"/>
      <c r="B8" s="471"/>
      <c r="C8" s="471"/>
      <c r="D8" s="471"/>
      <c r="E8" s="471"/>
      <c r="F8" s="20" t="s">
        <v>33</v>
      </c>
      <c r="G8" s="476">
        <v>7</v>
      </c>
      <c r="H8" s="476"/>
      <c r="I8" s="20" t="s">
        <v>34</v>
      </c>
      <c r="J8" s="14">
        <v>10</v>
      </c>
      <c r="K8" s="21" t="s">
        <v>34</v>
      </c>
      <c r="L8" s="14">
        <v>5</v>
      </c>
      <c r="M8" s="471"/>
      <c r="N8" s="471"/>
      <c r="O8" s="471"/>
      <c r="P8" s="471"/>
      <c r="Q8" s="20" t="s">
        <v>33</v>
      </c>
      <c r="R8" s="14">
        <v>10</v>
      </c>
      <c r="S8" s="484"/>
      <c r="T8" s="485"/>
      <c r="U8" s="477"/>
      <c r="V8" s="478"/>
      <c r="W8" s="20" t="s">
        <v>33</v>
      </c>
      <c r="X8" s="14">
        <v>10</v>
      </c>
      <c r="Y8" s="20" t="s">
        <v>34</v>
      </c>
      <c r="Z8" s="22">
        <v>12</v>
      </c>
      <c r="AA8" s="14">
        <v>9</v>
      </c>
      <c r="AB8" s="473">
        <f>G8+G9+J8+J9+L8+R8+R9+X8+X9+Z8+AA8+Z9+AA9</f>
        <v>111</v>
      </c>
      <c r="AC8" s="474"/>
      <c r="AD8" s="475"/>
    </row>
    <row r="9" spans="1:30" ht="21.75" customHeight="1" thickBot="1">
      <c r="A9" s="470"/>
      <c r="B9" s="471"/>
      <c r="C9" s="471"/>
      <c r="D9" s="471"/>
      <c r="E9" s="471"/>
      <c r="F9" s="23" t="s">
        <v>35</v>
      </c>
      <c r="G9" s="481">
        <v>10</v>
      </c>
      <c r="H9" s="481"/>
      <c r="I9" s="23" t="s">
        <v>35</v>
      </c>
      <c r="J9" s="24">
        <v>10</v>
      </c>
      <c r="K9" s="482"/>
      <c r="L9" s="482"/>
      <c r="M9" s="471"/>
      <c r="N9" s="471"/>
      <c r="O9" s="471"/>
      <c r="P9" s="471"/>
      <c r="Q9" s="23" t="s">
        <v>36</v>
      </c>
      <c r="R9" s="24">
        <v>7</v>
      </c>
      <c r="S9" s="486"/>
      <c r="T9" s="487"/>
      <c r="U9" s="479"/>
      <c r="V9" s="480"/>
      <c r="W9" s="23" t="s">
        <v>36</v>
      </c>
      <c r="X9" s="24">
        <v>5</v>
      </c>
      <c r="Y9" s="23" t="s">
        <v>36</v>
      </c>
      <c r="Z9" s="25">
        <v>9</v>
      </c>
      <c r="AA9" s="24">
        <v>7</v>
      </c>
      <c r="AB9" s="473"/>
      <c r="AC9" s="474"/>
      <c r="AD9" s="475"/>
    </row>
    <row r="10" spans="1:30" ht="21.75" customHeight="1" thickBot="1">
      <c r="A10" s="483" t="s">
        <v>37</v>
      </c>
      <c r="B10" s="20" t="s">
        <v>26</v>
      </c>
      <c r="C10" s="14">
        <v>3</v>
      </c>
      <c r="D10" s="20" t="s">
        <v>26</v>
      </c>
      <c r="E10" s="14">
        <v>5</v>
      </c>
      <c r="F10" s="20" t="s">
        <v>24</v>
      </c>
      <c r="G10" s="22">
        <v>3</v>
      </c>
      <c r="H10" s="14">
        <v>10</v>
      </c>
      <c r="I10" s="20" t="s">
        <v>38</v>
      </c>
      <c r="J10" s="14">
        <v>5</v>
      </c>
      <c r="K10" s="471"/>
      <c r="L10" s="471"/>
      <c r="M10" s="20" t="s">
        <v>38</v>
      </c>
      <c r="N10" s="14">
        <v>3</v>
      </c>
      <c r="O10" s="20" t="s">
        <v>38</v>
      </c>
      <c r="P10" s="14">
        <v>5</v>
      </c>
      <c r="Q10" s="471"/>
      <c r="R10" s="471"/>
      <c r="S10" s="420" t="s">
        <v>24</v>
      </c>
      <c r="T10" s="424">
        <v>5</v>
      </c>
      <c r="U10" s="9" t="s">
        <v>606</v>
      </c>
      <c r="V10" s="14">
        <v>5</v>
      </c>
      <c r="W10" s="20" t="s">
        <v>26</v>
      </c>
      <c r="X10" s="14">
        <v>7</v>
      </c>
      <c r="Y10" s="472"/>
      <c r="Z10" s="472"/>
      <c r="AA10" s="472"/>
      <c r="AB10" s="473">
        <f t="shared" ref="AB10:AB21" si="0">C10+C11+E10+E11+G10+H10+G11+H11+J10+J11+N10+N11+P10+P11+V10+V11+X10+X11+T10</f>
        <v>109</v>
      </c>
      <c r="AC10" s="474">
        <f>AB10+AB12</f>
        <v>178</v>
      </c>
      <c r="AD10" s="475">
        <f>4+IF(AC10&gt;AC6,-1,0)+IF(AC10&gt;AC14,-1,0)+IF(AC10&gt;AC18,-1,0)</f>
        <v>3</v>
      </c>
    </row>
    <row r="11" spans="1:30" ht="21.75" customHeight="1" thickBot="1">
      <c r="A11" s="483"/>
      <c r="B11" s="15" t="s">
        <v>39</v>
      </c>
      <c r="C11" s="16">
        <v>3</v>
      </c>
      <c r="D11" s="15" t="s">
        <v>39</v>
      </c>
      <c r="E11" s="16">
        <v>10</v>
      </c>
      <c r="F11" s="15" t="s">
        <v>32</v>
      </c>
      <c r="G11" s="17">
        <v>5</v>
      </c>
      <c r="H11" s="16">
        <v>3</v>
      </c>
      <c r="I11" s="15" t="s">
        <v>31</v>
      </c>
      <c r="J11" s="16">
        <v>7</v>
      </c>
      <c r="K11" s="471"/>
      <c r="L11" s="471"/>
      <c r="M11" s="15" t="s">
        <v>30</v>
      </c>
      <c r="N11" s="16">
        <v>10</v>
      </c>
      <c r="O11" s="15" t="s">
        <v>30</v>
      </c>
      <c r="P11" s="16">
        <v>10</v>
      </c>
      <c r="Q11" s="471"/>
      <c r="R11" s="471"/>
      <c r="S11" s="508"/>
      <c r="T11" s="507"/>
      <c r="U11" s="501"/>
      <c r="V11" s="502"/>
      <c r="W11" s="15" t="s">
        <v>32</v>
      </c>
      <c r="X11" s="16">
        <v>10</v>
      </c>
      <c r="Y11" s="472"/>
      <c r="Z11" s="472"/>
      <c r="AA11" s="472"/>
      <c r="AB11" s="473"/>
      <c r="AC11" s="474"/>
      <c r="AD11" s="475"/>
    </row>
    <row r="12" spans="1:30" ht="21.75" customHeight="1" thickBot="1">
      <c r="A12" s="483"/>
      <c r="B12" s="471"/>
      <c r="C12" s="471"/>
      <c r="D12" s="471"/>
      <c r="E12" s="471"/>
      <c r="F12" s="20" t="s">
        <v>34</v>
      </c>
      <c r="G12" s="476">
        <v>10</v>
      </c>
      <c r="H12" s="476"/>
      <c r="I12" s="20" t="s">
        <v>34</v>
      </c>
      <c r="J12" s="14"/>
      <c r="K12" s="13" t="s">
        <v>34</v>
      </c>
      <c r="L12" s="14">
        <v>7</v>
      </c>
      <c r="M12" s="471"/>
      <c r="N12" s="471"/>
      <c r="O12" s="471"/>
      <c r="P12" s="471"/>
      <c r="Q12" s="20" t="s">
        <v>40</v>
      </c>
      <c r="R12" s="14">
        <v>3</v>
      </c>
      <c r="S12" s="484"/>
      <c r="T12" s="485"/>
      <c r="U12" s="477"/>
      <c r="V12" s="478"/>
      <c r="W12" s="20" t="s">
        <v>34</v>
      </c>
      <c r="X12" s="14">
        <v>7</v>
      </c>
      <c r="Y12" s="13" t="s">
        <v>34</v>
      </c>
      <c r="Z12" s="22">
        <v>2</v>
      </c>
      <c r="AA12" s="14">
        <v>1</v>
      </c>
      <c r="AB12" s="473">
        <f t="shared" ref="AB12" si="1">G12+G13+J12+J13+L12+R12+R13+X12+X13+Z12+AA12+Z13+AA13</f>
        <v>69</v>
      </c>
      <c r="AC12" s="474"/>
      <c r="AD12" s="475"/>
    </row>
    <row r="13" spans="1:30" ht="21.75" customHeight="1" thickBot="1">
      <c r="A13" s="483"/>
      <c r="B13" s="471"/>
      <c r="C13" s="471"/>
      <c r="D13" s="471"/>
      <c r="E13" s="471"/>
      <c r="F13" s="23" t="s">
        <v>35</v>
      </c>
      <c r="G13" s="481">
        <v>5</v>
      </c>
      <c r="H13" s="481"/>
      <c r="I13" s="23" t="s">
        <v>35</v>
      </c>
      <c r="J13" s="24">
        <v>7</v>
      </c>
      <c r="K13" s="482"/>
      <c r="L13" s="482"/>
      <c r="M13" s="471"/>
      <c r="N13" s="471"/>
      <c r="O13" s="471"/>
      <c r="P13" s="471"/>
      <c r="Q13" s="23" t="s">
        <v>36</v>
      </c>
      <c r="R13" s="24">
        <v>10</v>
      </c>
      <c r="S13" s="486"/>
      <c r="T13" s="487"/>
      <c r="U13" s="479"/>
      <c r="V13" s="480"/>
      <c r="W13" s="23" t="s">
        <v>41</v>
      </c>
      <c r="X13" s="24">
        <v>10</v>
      </c>
      <c r="Y13" s="26" t="s">
        <v>35</v>
      </c>
      <c r="Z13" s="25">
        <v>5</v>
      </c>
      <c r="AA13" s="24">
        <v>2</v>
      </c>
      <c r="AB13" s="473"/>
      <c r="AC13" s="474"/>
      <c r="AD13" s="475"/>
    </row>
    <row r="14" spans="1:30" ht="21.75" customHeight="1" thickBot="1">
      <c r="A14" s="470" t="s">
        <v>42</v>
      </c>
      <c r="B14" s="13" t="s">
        <v>26</v>
      </c>
      <c r="C14" s="14">
        <v>5</v>
      </c>
      <c r="D14" s="20" t="s">
        <v>26</v>
      </c>
      <c r="E14" s="14">
        <v>7</v>
      </c>
      <c r="F14" s="20" t="s">
        <v>24</v>
      </c>
      <c r="G14" s="22">
        <v>5</v>
      </c>
      <c r="H14" s="14">
        <v>7</v>
      </c>
      <c r="I14" s="20" t="s">
        <v>38</v>
      </c>
      <c r="J14" s="14">
        <v>3</v>
      </c>
      <c r="K14" s="471"/>
      <c r="L14" s="471"/>
      <c r="M14" s="27" t="s">
        <v>43</v>
      </c>
      <c r="N14" s="14">
        <v>10</v>
      </c>
      <c r="O14" s="27" t="s">
        <v>43</v>
      </c>
      <c r="P14" s="14">
        <v>10</v>
      </c>
      <c r="Q14" s="471"/>
      <c r="R14" s="471"/>
      <c r="S14" s="420" t="s">
        <v>24</v>
      </c>
      <c r="T14" s="421"/>
      <c r="U14" s="9" t="s">
        <v>606</v>
      </c>
      <c r="V14" s="14">
        <v>10</v>
      </c>
      <c r="W14" s="13" t="s">
        <v>26</v>
      </c>
      <c r="X14" s="14"/>
      <c r="Y14" s="472"/>
      <c r="Z14" s="472"/>
      <c r="AA14" s="472"/>
      <c r="AB14" s="473">
        <f t="shared" ref="AB14:AB21" si="2">C14+C15+E14+E15+G14+H14+G15+H15+J14+J15+N14+N15+P14+P15+V14+V15+X14+X15+T14</f>
        <v>76</v>
      </c>
      <c r="AC14" s="474">
        <f>AB14+AB16</f>
        <v>137</v>
      </c>
      <c r="AD14" s="475">
        <f>4+IF(AC14&gt;AC6,-1,0)+IF(AC14&gt;AC10,-1,0)+IF(AC14&gt;AC18,-1,0)</f>
        <v>4</v>
      </c>
    </row>
    <row r="15" spans="1:30" ht="21.75" customHeight="1" thickBot="1">
      <c r="A15" s="470"/>
      <c r="B15" s="26" t="s">
        <v>32</v>
      </c>
      <c r="C15" s="24">
        <v>5</v>
      </c>
      <c r="D15" s="23" t="s">
        <v>32</v>
      </c>
      <c r="E15" s="24"/>
      <c r="F15" s="23" t="s">
        <v>29</v>
      </c>
      <c r="G15" s="25">
        <v>3</v>
      </c>
      <c r="H15" s="24">
        <v>5</v>
      </c>
      <c r="I15" s="23" t="s">
        <v>30</v>
      </c>
      <c r="J15" s="24">
        <v>3</v>
      </c>
      <c r="K15" s="471"/>
      <c r="L15" s="471"/>
      <c r="M15" s="28" t="s">
        <v>31</v>
      </c>
      <c r="N15" s="24"/>
      <c r="O15" s="28" t="s">
        <v>31</v>
      </c>
      <c r="P15" s="24">
        <v>3</v>
      </c>
      <c r="Q15" s="471"/>
      <c r="R15" s="471"/>
      <c r="S15" s="508"/>
      <c r="T15" s="507"/>
      <c r="U15" s="503"/>
      <c r="V15" s="502"/>
      <c r="W15" s="26" t="s">
        <v>31</v>
      </c>
      <c r="X15" s="24"/>
      <c r="Y15" s="472"/>
      <c r="Z15" s="472"/>
      <c r="AA15" s="472"/>
      <c r="AB15" s="473"/>
      <c r="AC15" s="474"/>
      <c r="AD15" s="475"/>
    </row>
    <row r="16" spans="1:30" ht="21.75" customHeight="1" thickBot="1">
      <c r="A16" s="470"/>
      <c r="B16" s="471"/>
      <c r="C16" s="471"/>
      <c r="D16" s="471"/>
      <c r="E16" s="471"/>
      <c r="F16" s="20" t="s">
        <v>34</v>
      </c>
      <c r="G16" s="476"/>
      <c r="H16" s="476"/>
      <c r="I16" s="20" t="s">
        <v>34</v>
      </c>
      <c r="J16" s="14">
        <v>5</v>
      </c>
      <c r="K16" s="21" t="s">
        <v>34</v>
      </c>
      <c r="L16" s="14">
        <v>10</v>
      </c>
      <c r="M16" s="471"/>
      <c r="N16" s="471"/>
      <c r="O16" s="471"/>
      <c r="P16" s="471"/>
      <c r="Q16" s="27" t="s">
        <v>33</v>
      </c>
      <c r="R16" s="14">
        <v>5</v>
      </c>
      <c r="S16" s="484"/>
      <c r="T16" s="485"/>
      <c r="U16" s="477"/>
      <c r="V16" s="478"/>
      <c r="W16" s="20" t="s">
        <v>33</v>
      </c>
      <c r="X16" s="14">
        <v>3</v>
      </c>
      <c r="Y16" s="29" t="s">
        <v>33</v>
      </c>
      <c r="Z16" s="22">
        <v>7</v>
      </c>
      <c r="AA16" s="14">
        <v>3</v>
      </c>
      <c r="AB16" s="473">
        <f t="shared" ref="AB16" si="3">G16+G17+J16+J17+L16+R16+R17+X16+X17+Z16+AA16+Z17+AA17</f>
        <v>61</v>
      </c>
      <c r="AC16" s="474"/>
      <c r="AD16" s="475"/>
    </row>
    <row r="17" spans="1:30" ht="21.75" customHeight="1" thickBot="1">
      <c r="A17" s="470"/>
      <c r="B17" s="471"/>
      <c r="C17" s="471"/>
      <c r="D17" s="471"/>
      <c r="E17" s="471"/>
      <c r="F17" s="23" t="s">
        <v>44</v>
      </c>
      <c r="G17" s="481"/>
      <c r="H17" s="481"/>
      <c r="I17" s="23" t="s">
        <v>35</v>
      </c>
      <c r="J17" s="24">
        <v>5</v>
      </c>
      <c r="K17" s="482"/>
      <c r="L17" s="482"/>
      <c r="M17" s="471"/>
      <c r="N17" s="471"/>
      <c r="O17" s="471"/>
      <c r="P17" s="471"/>
      <c r="Q17" s="28" t="s">
        <v>36</v>
      </c>
      <c r="R17" s="24">
        <v>5</v>
      </c>
      <c r="S17" s="486"/>
      <c r="T17" s="487"/>
      <c r="U17" s="479"/>
      <c r="V17" s="480"/>
      <c r="W17" s="23" t="s">
        <v>41</v>
      </c>
      <c r="X17" s="24">
        <v>3</v>
      </c>
      <c r="Y17" s="30" t="s">
        <v>35</v>
      </c>
      <c r="Z17" s="25">
        <v>12</v>
      </c>
      <c r="AA17" s="24">
        <v>3</v>
      </c>
      <c r="AB17" s="473"/>
      <c r="AC17" s="474"/>
      <c r="AD17" s="475"/>
    </row>
    <row r="18" spans="1:30" ht="21.75" customHeight="1" thickBot="1">
      <c r="A18" s="483" t="s">
        <v>45</v>
      </c>
      <c r="B18" s="13" t="s">
        <v>26</v>
      </c>
      <c r="C18" s="14">
        <v>10</v>
      </c>
      <c r="D18" s="20" t="s">
        <v>26</v>
      </c>
      <c r="E18" s="14">
        <v>3</v>
      </c>
      <c r="F18" s="20" t="s">
        <v>24</v>
      </c>
      <c r="G18" s="22">
        <v>7</v>
      </c>
      <c r="H18" s="14">
        <v>5</v>
      </c>
      <c r="I18" s="20" t="s">
        <v>27</v>
      </c>
      <c r="J18" s="14">
        <v>7</v>
      </c>
      <c r="K18" s="471"/>
      <c r="L18" s="471"/>
      <c r="M18" s="27" t="s">
        <v>26</v>
      </c>
      <c r="N18" s="14">
        <v>5</v>
      </c>
      <c r="O18" s="27" t="s">
        <v>26</v>
      </c>
      <c r="P18" s="14">
        <v>3</v>
      </c>
      <c r="Q18" s="471"/>
      <c r="R18" s="471"/>
      <c r="S18" s="422" t="s">
        <v>24</v>
      </c>
      <c r="T18" s="424">
        <v>7</v>
      </c>
      <c r="U18" s="9" t="s">
        <v>606</v>
      </c>
      <c r="V18" s="14">
        <v>3</v>
      </c>
      <c r="W18" s="13" t="s">
        <v>26</v>
      </c>
      <c r="X18" s="14">
        <v>10</v>
      </c>
      <c r="Y18" s="495"/>
      <c r="Z18" s="496"/>
      <c r="AA18" s="497"/>
      <c r="AB18" s="473">
        <f t="shared" ref="AB18:AB21" si="4">C18+C19+E18+E19+G18+H18+G19+H19+J18+J19+N18+N19+P18+P19+V18+V19+X18+X19+T18</f>
        <v>121</v>
      </c>
      <c r="AC18" s="488">
        <f>AB18+AB20</f>
        <v>179</v>
      </c>
      <c r="AD18" s="491">
        <f>4+IF(AC18&gt;AC6,-1,0)+IF(AC18&gt;AC10,-1,0)+IF(AC18&gt;AC14,-1,0)</f>
        <v>2</v>
      </c>
    </row>
    <row r="19" spans="1:30" ht="21.75" customHeight="1" thickBot="1">
      <c r="A19" s="483"/>
      <c r="B19" s="26" t="s">
        <v>32</v>
      </c>
      <c r="C19" s="24">
        <v>10</v>
      </c>
      <c r="D19" s="23" t="s">
        <v>32</v>
      </c>
      <c r="E19" s="24">
        <v>5</v>
      </c>
      <c r="F19" s="23" t="s">
        <v>29</v>
      </c>
      <c r="G19" s="25">
        <v>10</v>
      </c>
      <c r="H19" s="24">
        <v>10</v>
      </c>
      <c r="I19" s="23" t="s">
        <v>46</v>
      </c>
      <c r="J19" s="24">
        <v>5</v>
      </c>
      <c r="K19" s="471"/>
      <c r="L19" s="471"/>
      <c r="M19" s="28" t="s">
        <v>47</v>
      </c>
      <c r="N19" s="24">
        <v>7</v>
      </c>
      <c r="O19" s="28" t="s">
        <v>47</v>
      </c>
      <c r="P19" s="24">
        <v>7</v>
      </c>
      <c r="Q19" s="471"/>
      <c r="R19" s="471"/>
      <c r="S19" s="506"/>
      <c r="T19" s="507"/>
      <c r="U19" s="503"/>
      <c r="V19" s="502"/>
      <c r="W19" s="26" t="s">
        <v>31</v>
      </c>
      <c r="X19" s="24">
        <v>7</v>
      </c>
      <c r="Y19" s="498"/>
      <c r="Z19" s="499"/>
      <c r="AA19" s="500"/>
      <c r="AB19" s="473"/>
      <c r="AC19" s="489"/>
      <c r="AD19" s="492"/>
    </row>
    <row r="20" spans="1:30" ht="21.75" customHeight="1" thickBot="1">
      <c r="A20" s="483"/>
      <c r="B20" s="471"/>
      <c r="C20" s="471"/>
      <c r="D20" s="471"/>
      <c r="E20" s="471"/>
      <c r="F20" s="9" t="s">
        <v>34</v>
      </c>
      <c r="G20" s="476">
        <v>5</v>
      </c>
      <c r="H20" s="476"/>
      <c r="I20" s="9" t="s">
        <v>34</v>
      </c>
      <c r="J20" s="10">
        <v>7</v>
      </c>
      <c r="K20" s="31" t="s">
        <v>34</v>
      </c>
      <c r="L20" s="10">
        <v>3</v>
      </c>
      <c r="M20" s="471"/>
      <c r="N20" s="471"/>
      <c r="O20" s="471"/>
      <c r="P20" s="471"/>
      <c r="Q20" s="32" t="s">
        <v>34</v>
      </c>
      <c r="R20" s="33">
        <v>7</v>
      </c>
      <c r="S20" s="484"/>
      <c r="T20" s="485"/>
      <c r="U20" s="477"/>
      <c r="V20" s="478"/>
      <c r="W20" s="9" t="s">
        <v>40</v>
      </c>
      <c r="X20" s="10">
        <v>5</v>
      </c>
      <c r="Y20" s="9" t="s">
        <v>48</v>
      </c>
      <c r="Z20" s="11">
        <v>5</v>
      </c>
      <c r="AA20" s="10">
        <v>4</v>
      </c>
      <c r="AB20" s="473">
        <f t="shared" ref="AB20" si="5">G20+G21+J20+J21+L20+R20+R21+X20+X21+Z20+AA20+Z21+AA21</f>
        <v>58</v>
      </c>
      <c r="AC20" s="489"/>
      <c r="AD20" s="492"/>
    </row>
    <row r="21" spans="1:30" ht="21.75" customHeight="1" thickBot="1">
      <c r="A21" s="483"/>
      <c r="B21" s="471"/>
      <c r="C21" s="471"/>
      <c r="D21" s="471"/>
      <c r="E21" s="471"/>
      <c r="F21" s="23" t="s">
        <v>35</v>
      </c>
      <c r="G21" s="481">
        <v>7</v>
      </c>
      <c r="H21" s="481"/>
      <c r="I21" s="23" t="s">
        <v>35</v>
      </c>
      <c r="J21" s="24"/>
      <c r="K21" s="494"/>
      <c r="L21" s="494"/>
      <c r="M21" s="471"/>
      <c r="N21" s="471"/>
      <c r="O21" s="471"/>
      <c r="P21" s="471"/>
      <c r="Q21" s="34" t="s">
        <v>36</v>
      </c>
      <c r="R21" s="24">
        <v>3</v>
      </c>
      <c r="S21" s="486"/>
      <c r="T21" s="487"/>
      <c r="U21" s="479"/>
      <c r="V21" s="480"/>
      <c r="W21" s="23" t="s">
        <v>36</v>
      </c>
      <c r="X21" s="24">
        <v>7</v>
      </c>
      <c r="Y21" s="23" t="s">
        <v>35</v>
      </c>
      <c r="Z21" s="25">
        <v>4</v>
      </c>
      <c r="AA21" s="24">
        <v>1</v>
      </c>
      <c r="AB21" s="473"/>
      <c r="AC21" s="490"/>
      <c r="AD21" s="493"/>
    </row>
    <row r="22" spans="1:30" ht="21.75" customHeight="1">
      <c r="A22" s="35" t="s">
        <v>49</v>
      </c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O22" s="36"/>
      <c r="Q22" s="36"/>
      <c r="U22" s="36"/>
      <c r="X22" s="37"/>
    </row>
  </sheetData>
  <mergeCells count="96">
    <mergeCell ref="U7:V7"/>
    <mergeCell ref="U11:V11"/>
    <mergeCell ref="U15:V15"/>
    <mergeCell ref="U19:V19"/>
    <mergeCell ref="S4:T4"/>
    <mergeCell ref="S7:T7"/>
    <mergeCell ref="S11:T11"/>
    <mergeCell ref="S15:T15"/>
    <mergeCell ref="S19:T19"/>
    <mergeCell ref="S8:T9"/>
    <mergeCell ref="S12:T13"/>
    <mergeCell ref="S16:T17"/>
    <mergeCell ref="S20:T21"/>
    <mergeCell ref="AC18:AC21"/>
    <mergeCell ref="AD18:AD21"/>
    <mergeCell ref="B20:C21"/>
    <mergeCell ref="D20:E21"/>
    <mergeCell ref="G20:H20"/>
    <mergeCell ref="M20:N21"/>
    <mergeCell ref="O20:P21"/>
    <mergeCell ref="U20:V21"/>
    <mergeCell ref="AB20:AB21"/>
    <mergeCell ref="G21:H21"/>
    <mergeCell ref="K21:L21"/>
    <mergeCell ref="AB18:AB19"/>
    <mergeCell ref="Y18:AA19"/>
    <mergeCell ref="A18:A21"/>
    <mergeCell ref="K18:L19"/>
    <mergeCell ref="Q18:R19"/>
    <mergeCell ref="AC14:AC17"/>
    <mergeCell ref="AD14:AD17"/>
    <mergeCell ref="B16:C17"/>
    <mergeCell ref="D16:E17"/>
    <mergeCell ref="G16:H16"/>
    <mergeCell ref="M16:N17"/>
    <mergeCell ref="O16:P17"/>
    <mergeCell ref="U16:V17"/>
    <mergeCell ref="AB16:AB17"/>
    <mergeCell ref="G17:H17"/>
    <mergeCell ref="K17:L17"/>
    <mergeCell ref="A14:A17"/>
    <mergeCell ref="K14:L15"/>
    <mergeCell ref="Q14:R15"/>
    <mergeCell ref="Y14:AA15"/>
    <mergeCell ref="AB14:AB15"/>
    <mergeCell ref="AC10:AC13"/>
    <mergeCell ref="AD10:AD13"/>
    <mergeCell ref="U12:V13"/>
    <mergeCell ref="AB12:AB13"/>
    <mergeCell ref="AB8:AB9"/>
    <mergeCell ref="G9:H9"/>
    <mergeCell ref="K9:L9"/>
    <mergeCell ref="A10:A13"/>
    <mergeCell ref="K10:L11"/>
    <mergeCell ref="Q10:R11"/>
    <mergeCell ref="Y10:AA11"/>
    <mergeCell ref="AB10:AB11"/>
    <mergeCell ref="B12:C13"/>
    <mergeCell ref="D12:E13"/>
    <mergeCell ref="G12:H12"/>
    <mergeCell ref="M12:N13"/>
    <mergeCell ref="O12:P13"/>
    <mergeCell ref="G13:H13"/>
    <mergeCell ref="K13:L13"/>
    <mergeCell ref="AD4:AD5"/>
    <mergeCell ref="G5:H5"/>
    <mergeCell ref="Z5:AA5"/>
    <mergeCell ref="A6:A9"/>
    <mergeCell ref="K6:L7"/>
    <mergeCell ref="Q6:R7"/>
    <mergeCell ref="Y6:AA7"/>
    <mergeCell ref="AB6:AB7"/>
    <mergeCell ref="AC6:AC9"/>
    <mergeCell ref="AD6:AD9"/>
    <mergeCell ref="B8:C9"/>
    <mergeCell ref="D8:E9"/>
    <mergeCell ref="G8:H8"/>
    <mergeCell ref="M8:N9"/>
    <mergeCell ref="O8:P9"/>
    <mergeCell ref="U8:V9"/>
    <mergeCell ref="A1:AD1"/>
    <mergeCell ref="A2:AD2"/>
    <mergeCell ref="A4:A5"/>
    <mergeCell ref="B4:C4"/>
    <mergeCell ref="D4:E4"/>
    <mergeCell ref="F4:H4"/>
    <mergeCell ref="I4:J4"/>
    <mergeCell ref="K4:L4"/>
    <mergeCell ref="M4:N4"/>
    <mergeCell ref="O4:P4"/>
    <mergeCell ref="Q4:R4"/>
    <mergeCell ref="U4:V4"/>
    <mergeCell ref="W4:X4"/>
    <mergeCell ref="Y4:AA4"/>
    <mergeCell ref="AB4:AB5"/>
    <mergeCell ref="AC4:AC5"/>
  </mergeCells>
  <pageMargins left="0.70833333333333304" right="0.70833333333333304" top="0.78749999999999998" bottom="0.78749999999999998" header="0.511811023622047" footer="0.511811023622047"/>
  <pageSetup paperSize="9" scale="6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J40"/>
  <sheetViews>
    <sheetView view="pageBreakPreview" zoomScale="110" zoomScaleNormal="100" zoomScalePageLayoutView="110" workbookViewId="0">
      <selection activeCell="B5" sqref="B5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6" width="8.7109375" style="82" customWidth="1"/>
    <col min="17" max="17" width="8.7109375" style="80" customWidth="1"/>
    <col min="18" max="18" width="8.85546875" style="82" customWidth="1"/>
    <col min="19" max="19" width="8.85546875" style="80" customWidth="1"/>
    <col min="20" max="20" width="5.28515625" style="79" customWidth="1"/>
    <col min="21" max="21" width="13.7109375" style="79" customWidth="1"/>
    <col min="22" max="22" width="10" style="79" customWidth="1"/>
    <col min="23" max="23" width="7" style="79" customWidth="1"/>
    <col min="24" max="241" width="9.140625" style="83" customWidth="1"/>
    <col min="242" max="242" width="2.7109375" style="83" customWidth="1"/>
    <col min="243" max="243" width="17.5703125" style="83" customWidth="1"/>
    <col min="244" max="244" width="11.5703125" style="83" hidden="1" customWidth="1"/>
    <col min="245" max="16384" width="1.7109375" style="83"/>
  </cols>
  <sheetData>
    <row r="1" spans="1:244" s="86" customFormat="1" ht="36">
      <c r="A1" s="518" t="s">
        <v>154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85"/>
    </row>
    <row r="2" spans="1:244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90"/>
      <c r="Q2" s="87"/>
      <c r="R2" s="89"/>
      <c r="S2" s="87"/>
      <c r="T2" s="85"/>
      <c r="U2" s="85"/>
      <c r="V2" s="85"/>
      <c r="W2" s="85"/>
    </row>
    <row r="3" spans="1:244" s="86" customFormat="1" ht="32.85" customHeight="1">
      <c r="A3" s="91"/>
      <c r="B3" s="92" t="s">
        <v>117</v>
      </c>
      <c r="C3" s="93" t="s">
        <v>118</v>
      </c>
      <c r="D3" s="528" t="s">
        <v>155</v>
      </c>
      <c r="E3" s="528"/>
      <c r="F3" s="528"/>
      <c r="G3" s="528" t="s">
        <v>156</v>
      </c>
      <c r="H3" s="528"/>
      <c r="I3" s="528"/>
      <c r="J3" s="528" t="s">
        <v>157</v>
      </c>
      <c r="K3" s="528"/>
      <c r="L3" s="528"/>
      <c r="M3" s="528">
        <v>4</v>
      </c>
      <c r="N3" s="528"/>
      <c r="O3" s="528"/>
      <c r="P3" s="94" t="s">
        <v>123</v>
      </c>
      <c r="Q3" s="95" t="s">
        <v>124</v>
      </c>
      <c r="R3" s="520" t="s">
        <v>125</v>
      </c>
      <c r="S3" s="520"/>
      <c r="T3" s="520" t="s">
        <v>126</v>
      </c>
      <c r="U3" s="520"/>
      <c r="V3" s="96" t="s">
        <v>14</v>
      </c>
      <c r="W3" s="87"/>
      <c r="X3" s="97"/>
      <c r="Y3" s="97"/>
      <c r="Z3" s="97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</row>
    <row r="4" spans="1:244" s="86" customFormat="1" ht="21">
      <c r="A4" s="98">
        <v>1</v>
      </c>
      <c r="B4" s="99" t="s">
        <v>158</v>
      </c>
      <c r="C4" s="100">
        <v>777644380</v>
      </c>
      <c r="D4" s="101"/>
      <c r="E4" s="102"/>
      <c r="F4" s="103"/>
      <c r="G4" s="104">
        <v>39</v>
      </c>
      <c r="H4" s="105" t="s">
        <v>128</v>
      </c>
      <c r="I4" s="106">
        <v>15</v>
      </c>
      <c r="J4" s="104">
        <v>28</v>
      </c>
      <c r="K4" s="105" t="s">
        <v>128</v>
      </c>
      <c r="L4" s="106">
        <v>16</v>
      </c>
      <c r="M4" s="104">
        <v>0</v>
      </c>
      <c r="N4" s="105" t="s">
        <v>128</v>
      </c>
      <c r="O4" s="106">
        <v>0</v>
      </c>
      <c r="P4" s="107">
        <f>IF(G4&gt;I4,1,0)+IF(J4&gt;L4,1,0)+IF(M4&gt;O4,1,0)</f>
        <v>2</v>
      </c>
      <c r="Q4" s="108">
        <f>IF(G4&lt;I4,1,0)+IF(J4&lt;L4,1,0)+IF(M4&lt;O4,1,0)</f>
        <v>0</v>
      </c>
      <c r="R4" s="109">
        <f>G4+J4+M4</f>
        <v>67</v>
      </c>
      <c r="S4" s="108">
        <f>I4+L4+O4</f>
        <v>31</v>
      </c>
      <c r="T4" s="521">
        <f>P4*2+Q4*1</f>
        <v>4</v>
      </c>
      <c r="U4" s="521"/>
      <c r="V4" s="110">
        <f>1+IF(T4&lt;T5,1,0)+IF(T4&lt;T6,1,0)+IF(T4&lt;T7,1,0)</f>
        <v>1</v>
      </c>
      <c r="W4" s="85"/>
      <c r="X4" s="97"/>
      <c r="Y4" s="97"/>
      <c r="Z4" s="111"/>
    </row>
    <row r="5" spans="1:244" s="86" customFormat="1" ht="21">
      <c r="A5" s="98">
        <v>2</v>
      </c>
      <c r="B5" s="99" t="s">
        <v>159</v>
      </c>
      <c r="C5" s="100">
        <v>602693433</v>
      </c>
      <c r="D5" s="104">
        <f>I4</f>
        <v>15</v>
      </c>
      <c r="E5" s="112" t="s">
        <v>128</v>
      </c>
      <c r="F5" s="106">
        <f>G4</f>
        <v>39</v>
      </c>
      <c r="G5" s="113"/>
      <c r="H5" s="114"/>
      <c r="I5" s="115"/>
      <c r="J5" s="104">
        <v>9</v>
      </c>
      <c r="K5" s="105" t="s">
        <v>128</v>
      </c>
      <c r="L5" s="106">
        <v>26</v>
      </c>
      <c r="M5" s="104">
        <v>0</v>
      </c>
      <c r="N5" s="105" t="s">
        <v>128</v>
      </c>
      <c r="O5" s="106">
        <v>0</v>
      </c>
      <c r="P5" s="107">
        <f>IF(D5&gt;F5,1,0)+IF(J5&gt;L5,1,0)+IF(M5&gt;O5,1,0)</f>
        <v>0</v>
      </c>
      <c r="Q5" s="108">
        <f>IF(D5&lt;F5,1,0)+IF(J5&lt;L5,1,0)+IF(M5&lt;O5,1,0)</f>
        <v>2</v>
      </c>
      <c r="R5" s="109">
        <f>D5+J5+M5</f>
        <v>24</v>
      </c>
      <c r="S5" s="108">
        <f>F5+L5+O5</f>
        <v>65</v>
      </c>
      <c r="T5" s="521">
        <f>P5*2+Q5*1</f>
        <v>2</v>
      </c>
      <c r="U5" s="521"/>
      <c r="V5" s="110">
        <f>1+IF(T5&lt;T4,1,0)+IF(T5&lt;T6,1,0)+IF(T5&lt;T7,1,0)</f>
        <v>3</v>
      </c>
      <c r="W5" s="85"/>
      <c r="X5" s="97"/>
      <c r="Y5" s="97"/>
      <c r="Z5" s="111"/>
    </row>
    <row r="6" spans="1:244" ht="21">
      <c r="A6" s="98">
        <v>3</v>
      </c>
      <c r="B6" s="99" t="s">
        <v>160</v>
      </c>
      <c r="C6" s="100">
        <v>602235700</v>
      </c>
      <c r="D6" s="104">
        <f>L4</f>
        <v>16</v>
      </c>
      <c r="E6" s="112" t="s">
        <v>128</v>
      </c>
      <c r="F6" s="106">
        <f>J4</f>
        <v>28</v>
      </c>
      <c r="G6" s="104">
        <f>L5</f>
        <v>26</v>
      </c>
      <c r="H6" s="112" t="s">
        <v>128</v>
      </c>
      <c r="I6" s="106">
        <f>J5</f>
        <v>9</v>
      </c>
      <c r="J6" s="113"/>
      <c r="K6" s="114"/>
      <c r="L6" s="115"/>
      <c r="M6" s="104">
        <v>0</v>
      </c>
      <c r="N6" s="105" t="s">
        <v>128</v>
      </c>
      <c r="O6" s="106">
        <v>0</v>
      </c>
      <c r="P6" s="107">
        <f>IF(D6&gt;F6,1,0)+IF(G6&gt;I6,1,0)+IF(M6&gt;O6,1,0)</f>
        <v>1</v>
      </c>
      <c r="Q6" s="108">
        <f>IF(D6&lt;F6,1,0)+IF(G6&lt;I6,1,0)+IF(M6&lt;O6,1,0)</f>
        <v>1</v>
      </c>
      <c r="R6" s="109">
        <f>D6+G6+M6</f>
        <v>42</v>
      </c>
      <c r="S6" s="108">
        <f>F6+I6+O6</f>
        <v>37</v>
      </c>
      <c r="T6" s="521">
        <f>P6*2+Q6*1</f>
        <v>3</v>
      </c>
      <c r="U6" s="521"/>
      <c r="V6" s="110">
        <f>1+IF(T6&lt;T4,1,0)+IF(T6&lt;T5,1,0)+IF(T6&lt;T7,1,0)</f>
        <v>2</v>
      </c>
      <c r="W6" s="85"/>
      <c r="X6" s="97"/>
      <c r="Y6" s="97"/>
      <c r="Z6" s="111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</row>
    <row r="7" spans="1:244" s="116" customFormat="1" ht="21">
      <c r="A7" s="98">
        <v>4</v>
      </c>
      <c r="B7" s="99" t="s">
        <v>151</v>
      </c>
      <c r="C7" s="100">
        <v>737215132</v>
      </c>
      <c r="D7" s="104">
        <f>O4</f>
        <v>0</v>
      </c>
      <c r="E7" s="112" t="s">
        <v>128</v>
      </c>
      <c r="F7" s="106">
        <f>M4</f>
        <v>0</v>
      </c>
      <c r="G7" s="104">
        <f>O5</f>
        <v>0</v>
      </c>
      <c r="H7" s="112" t="s">
        <v>128</v>
      </c>
      <c r="I7" s="106">
        <f>M5</f>
        <v>0</v>
      </c>
      <c r="J7" s="104">
        <f>O6</f>
        <v>0</v>
      </c>
      <c r="K7" s="112" t="s">
        <v>128</v>
      </c>
      <c r="L7" s="106">
        <f>M6</f>
        <v>0</v>
      </c>
      <c r="M7" s="113"/>
      <c r="N7" s="114"/>
      <c r="O7" s="115"/>
      <c r="P7" s="107">
        <f>IF(D7&gt;F7,1,0)+IF(G7&gt;I7,1,0)+IF(J7&gt;L7,1,0)</f>
        <v>0</v>
      </c>
      <c r="Q7" s="108">
        <f>IF(D7&lt;F7,1,0)+IF(G7&lt;I7,1,0)+IF(J7&lt;L7,1,0)</f>
        <v>0</v>
      </c>
      <c r="R7" s="109">
        <f>D7+G7+J7</f>
        <v>0</v>
      </c>
      <c r="S7" s="108">
        <f>F7+I7+L7</f>
        <v>0</v>
      </c>
      <c r="T7" s="521">
        <f>P7*2+Q7*1</f>
        <v>0</v>
      </c>
      <c r="U7" s="521"/>
      <c r="V7" s="110">
        <f>1+IF(T7&lt;T4,1,0)+IF(T7&lt;T5,1,0)+IF(T7&lt;T6,1,0)</f>
        <v>4</v>
      </c>
      <c r="W7" s="85"/>
      <c r="X7" s="97"/>
      <c r="Y7" s="97"/>
      <c r="Z7" s="111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</row>
    <row r="8" spans="1:244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9"/>
      <c r="Q8" s="118"/>
      <c r="R8" s="119"/>
      <c r="S8" s="118"/>
      <c r="T8" s="522"/>
      <c r="U8" s="522"/>
      <c r="V8" s="117"/>
      <c r="W8" s="79"/>
      <c r="X8" s="120"/>
      <c r="Y8" s="120"/>
      <c r="Z8" s="121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</row>
    <row r="9" spans="1:244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2"/>
      <c r="U9" s="122"/>
      <c r="V9" s="122"/>
      <c r="W9" s="125"/>
      <c r="X9" s="126"/>
      <c r="Y9" s="126"/>
      <c r="Z9" s="127"/>
    </row>
    <row r="10" spans="1:244" s="129" customFormat="1" ht="18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2"/>
      <c r="U10" s="122"/>
      <c r="V10" s="122"/>
      <c r="W10" s="125"/>
      <c r="X10" s="126"/>
      <c r="Y10" s="126"/>
      <c r="Z10" s="127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</row>
    <row r="11" spans="1:244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2"/>
      <c r="U11" s="122"/>
      <c r="V11" s="122"/>
      <c r="W11" s="125"/>
      <c r="X11" s="126"/>
      <c r="Y11" s="126"/>
      <c r="Z11" s="127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</row>
    <row r="12" spans="1:244" s="129" customFormat="1" ht="18">
      <c r="A12" s="130"/>
      <c r="B12" s="529" t="s">
        <v>134</v>
      </c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131"/>
      <c r="X12" s="132"/>
      <c r="Y12" s="132"/>
      <c r="Z12" s="133"/>
    </row>
    <row r="13" spans="1:244" s="129" customFormat="1" ht="18">
      <c r="A13" s="130"/>
      <c r="B13" s="524" t="s">
        <v>152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</row>
    <row r="14" spans="1:244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</row>
    <row r="15" spans="1:244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</row>
    <row r="16" spans="1:244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</row>
    <row r="17" spans="1:244" s="129" customFormat="1" ht="18">
      <c r="A17" s="131"/>
      <c r="B17" s="525" t="s">
        <v>153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131"/>
    </row>
    <row r="18" spans="1:244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131"/>
    </row>
    <row r="19" spans="1:244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131"/>
    </row>
    <row r="20" spans="1:244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131"/>
    </row>
    <row r="21" spans="1:244" s="129" customFormat="1" ht="18">
      <c r="A21" s="131"/>
      <c r="B21" s="525" t="s">
        <v>137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131"/>
    </row>
    <row r="22" spans="1:244" s="129" customFormat="1" ht="18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131"/>
    </row>
    <row r="23" spans="1:244" s="129" customFormat="1" ht="18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131"/>
    </row>
    <row r="24" spans="1:244">
      <c r="A24" s="131"/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131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</row>
    <row r="25" spans="1:244">
      <c r="A25" s="131"/>
      <c r="B25" s="134" t="s">
        <v>138</v>
      </c>
      <c r="C25" s="131"/>
      <c r="D25" s="136"/>
      <c r="E25" s="131"/>
      <c r="F25" s="137"/>
      <c r="G25" s="136"/>
      <c r="H25" s="131"/>
      <c r="I25" s="137"/>
      <c r="J25" s="138"/>
      <c r="K25" s="131"/>
      <c r="L25" s="137" t="s">
        <v>139</v>
      </c>
      <c r="M25" s="138"/>
      <c r="N25" s="527">
        <v>45219</v>
      </c>
      <c r="O25" s="527"/>
      <c r="P25" s="527"/>
      <c r="Q25" s="527"/>
      <c r="R25" s="138"/>
      <c r="S25" s="136"/>
      <c r="T25" s="131"/>
      <c r="U25" s="131"/>
      <c r="V25" s="131"/>
      <c r="W25" s="131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</row>
    <row r="26" spans="1:244">
      <c r="P26" s="139"/>
    </row>
    <row r="27" spans="1:244">
      <c r="P27" s="139"/>
    </row>
    <row r="28" spans="1:244">
      <c r="P28" s="139"/>
    </row>
    <row r="29" spans="1:244">
      <c r="P29" s="139"/>
    </row>
    <row r="30" spans="1:244">
      <c r="P30" s="139"/>
    </row>
    <row r="31" spans="1:244">
      <c r="P31" s="139"/>
    </row>
    <row r="32" spans="1:244">
      <c r="P32" s="139"/>
    </row>
    <row r="33" spans="16:16">
      <c r="P33" s="139"/>
    </row>
    <row r="34" spans="16:16">
      <c r="P34" s="139"/>
    </row>
    <row r="35" spans="16:16">
      <c r="P35" s="139"/>
    </row>
    <row r="36" spans="16:16">
      <c r="P36" s="139"/>
    </row>
    <row r="37" spans="16:16">
      <c r="P37" s="139"/>
    </row>
    <row r="38" spans="16:16">
      <c r="P38" s="139"/>
    </row>
    <row r="39" spans="16:16">
      <c r="P39" s="139"/>
    </row>
    <row r="40" spans="16:16">
      <c r="P40" s="139"/>
    </row>
  </sheetData>
  <mergeCells count="26">
    <mergeCell ref="B22:V22"/>
    <mergeCell ref="B23:V23"/>
    <mergeCell ref="B24:V24"/>
    <mergeCell ref="N25:Q25"/>
    <mergeCell ref="B17:V17"/>
    <mergeCell ref="B18:V18"/>
    <mergeCell ref="B19:V19"/>
    <mergeCell ref="B20:V20"/>
    <mergeCell ref="B21:V21"/>
    <mergeCell ref="B12:V12"/>
    <mergeCell ref="B13:V13"/>
    <mergeCell ref="B14:V14"/>
    <mergeCell ref="B15:V15"/>
    <mergeCell ref="B16:V16"/>
    <mergeCell ref="T4:U4"/>
    <mergeCell ref="T5:U5"/>
    <mergeCell ref="T6:U6"/>
    <mergeCell ref="T7:U7"/>
    <mergeCell ref="T8:U8"/>
    <mergeCell ref="A1:V1"/>
    <mergeCell ref="D3:F3"/>
    <mergeCell ref="G3:I3"/>
    <mergeCell ref="J3:L3"/>
    <mergeCell ref="M3:O3"/>
    <mergeCell ref="R3:S3"/>
    <mergeCell ref="T3:U3"/>
  </mergeCells>
  <pageMargins left="0.70833333333333304" right="0.70833333333333304" top="0.78749999999999998" bottom="0.78749999999999998" header="0.511811023622047" footer="0.511811023622047"/>
  <pageSetup paperSize="9" scale="8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view="pageBreakPreview" zoomScale="110" zoomScaleNormal="100" zoomScalePageLayoutView="110" workbookViewId="0"/>
  </sheetViews>
  <sheetFormatPr defaultColWidth="9.140625" defaultRowHeight="15.75"/>
  <cols>
    <col min="1" max="1" width="3.42578125" style="41" customWidth="1"/>
    <col min="2" max="2" width="11.28515625" style="38" customWidth="1"/>
    <col min="3" max="3" width="11.5703125" style="38" customWidth="1"/>
    <col min="4" max="4" width="25" style="38" customWidth="1"/>
    <col min="5" max="16384" width="9.140625" style="38"/>
  </cols>
  <sheetData>
    <row r="1" spans="1:8">
      <c r="B1" s="140" t="s">
        <v>161</v>
      </c>
      <c r="C1" s="141"/>
      <c r="D1" s="141"/>
    </row>
    <row r="2" spans="1:8">
      <c r="B2" s="140" t="s">
        <v>162</v>
      </c>
      <c r="C2" s="141"/>
      <c r="D2" s="141"/>
      <c r="E2" s="141"/>
      <c r="F2" s="141"/>
      <c r="G2" s="141"/>
      <c r="H2" s="141"/>
    </row>
    <row r="4" spans="1:8">
      <c r="A4" s="41" t="s">
        <v>61</v>
      </c>
      <c r="B4" s="78" t="s">
        <v>163</v>
      </c>
    </row>
    <row r="5" spans="1:8">
      <c r="B5" s="38" t="s">
        <v>164</v>
      </c>
    </row>
    <row r="6" spans="1:8">
      <c r="B6" s="40" t="s">
        <v>165</v>
      </c>
    </row>
    <row r="7" spans="1:8">
      <c r="B7" s="78"/>
    </row>
    <row r="8" spans="1:8">
      <c r="A8" s="41" t="s">
        <v>166</v>
      </c>
      <c r="B8" s="38" t="s">
        <v>167</v>
      </c>
    </row>
    <row r="9" spans="1:8">
      <c r="B9" s="38" t="s">
        <v>168</v>
      </c>
    </row>
    <row r="10" spans="1:8">
      <c r="B10" s="38" t="s">
        <v>169</v>
      </c>
    </row>
    <row r="11" spans="1:8">
      <c r="B11" s="38" t="s">
        <v>170</v>
      </c>
    </row>
    <row r="12" spans="1:8">
      <c r="B12" s="38" t="s">
        <v>171</v>
      </c>
    </row>
    <row r="14" spans="1:8">
      <c r="A14" s="41" t="s">
        <v>172</v>
      </c>
      <c r="B14" s="141" t="s">
        <v>173</v>
      </c>
      <c r="C14" s="141"/>
      <c r="D14" s="141"/>
      <c r="E14" s="141"/>
      <c r="F14" s="141"/>
      <c r="G14" s="141"/>
      <c r="H14" s="141"/>
    </row>
    <row r="15" spans="1:8">
      <c r="B15" s="141" t="s">
        <v>174</v>
      </c>
      <c r="C15" s="141"/>
      <c r="D15" s="141"/>
      <c r="E15" s="141"/>
      <c r="F15" s="141"/>
      <c r="G15" s="141"/>
      <c r="H15" s="141"/>
    </row>
    <row r="17" spans="1:2">
      <c r="A17" s="41" t="s">
        <v>175</v>
      </c>
      <c r="B17" s="38" t="s">
        <v>176</v>
      </c>
    </row>
    <row r="18" spans="1:2">
      <c r="B18" s="38" t="s">
        <v>177</v>
      </c>
    </row>
    <row r="19" spans="1:2">
      <c r="B19" s="38" t="s">
        <v>178</v>
      </c>
    </row>
    <row r="20" spans="1:2">
      <c r="B20" s="38" t="s">
        <v>179</v>
      </c>
    </row>
    <row r="22" spans="1:2">
      <c r="A22" s="41" t="s">
        <v>180</v>
      </c>
      <c r="B22" s="38" t="s">
        <v>181</v>
      </c>
    </row>
    <row r="23" spans="1:2">
      <c r="B23" s="38" t="s">
        <v>182</v>
      </c>
    </row>
    <row r="24" spans="1:2">
      <c r="B24" s="38" t="s">
        <v>183</v>
      </c>
    </row>
    <row r="25" spans="1:2">
      <c r="B25" s="38" t="s">
        <v>184</v>
      </c>
    </row>
    <row r="27" spans="1:2">
      <c r="A27" s="41" t="s">
        <v>185</v>
      </c>
      <c r="B27" s="38" t="s">
        <v>186</v>
      </c>
    </row>
    <row r="28" spans="1:2">
      <c r="B28" s="38" t="s">
        <v>187</v>
      </c>
    </row>
    <row r="29" spans="1:2">
      <c r="B29" s="38" t="s">
        <v>188</v>
      </c>
    </row>
    <row r="30" spans="1:2">
      <c r="B30" s="38" t="s">
        <v>189</v>
      </c>
    </row>
    <row r="32" spans="1:2">
      <c r="A32" s="41" t="s">
        <v>76</v>
      </c>
      <c r="B32" s="38" t="s">
        <v>190</v>
      </c>
    </row>
    <row r="33" spans="1:3">
      <c r="B33" s="38" t="s">
        <v>191</v>
      </c>
    </row>
    <row r="34" spans="1:3">
      <c r="B34" s="38" t="s">
        <v>192</v>
      </c>
    </row>
    <row r="36" spans="1:3">
      <c r="A36" s="41" t="s">
        <v>193</v>
      </c>
      <c r="B36" s="78" t="s">
        <v>194</v>
      </c>
    </row>
    <row r="37" spans="1:3">
      <c r="B37" s="78" t="s">
        <v>195</v>
      </c>
    </row>
    <row r="38" spans="1:3">
      <c r="B38" s="142" t="s">
        <v>196</v>
      </c>
      <c r="C38" s="143" t="s">
        <v>197</v>
      </c>
    </row>
    <row r="40" spans="1:3">
      <c r="A40" s="41" t="s">
        <v>80</v>
      </c>
      <c r="B40" s="38" t="s">
        <v>198</v>
      </c>
    </row>
    <row r="41" spans="1:3">
      <c r="B41" s="38" t="s">
        <v>199</v>
      </c>
    </row>
    <row r="42" spans="1:3">
      <c r="B42" s="40" t="s">
        <v>200</v>
      </c>
    </row>
    <row r="44" spans="1:3">
      <c r="A44" s="41" t="s">
        <v>86</v>
      </c>
      <c r="B44" s="40" t="s">
        <v>201</v>
      </c>
    </row>
    <row r="45" spans="1:3">
      <c r="B45" s="38" t="s">
        <v>202</v>
      </c>
    </row>
    <row r="46" spans="1:3">
      <c r="B46" s="40" t="s">
        <v>203</v>
      </c>
    </row>
    <row r="47" spans="1:3">
      <c r="B47" s="38" t="s">
        <v>204</v>
      </c>
    </row>
    <row r="48" spans="1:3">
      <c r="B48" s="38" t="s">
        <v>205</v>
      </c>
    </row>
    <row r="49" spans="1:8">
      <c r="B49" s="38" t="s">
        <v>206</v>
      </c>
    </row>
    <row r="51" spans="1:8">
      <c r="A51" s="41" t="s">
        <v>90</v>
      </c>
      <c r="B51" s="40" t="s">
        <v>207</v>
      </c>
      <c r="C51" s="141"/>
    </row>
    <row r="53" spans="1:8">
      <c r="B53" s="140" t="s">
        <v>208</v>
      </c>
      <c r="C53" s="141"/>
      <c r="D53" s="141"/>
      <c r="E53" s="141"/>
      <c r="F53" s="141"/>
      <c r="G53" s="141"/>
      <c r="H53" s="141"/>
    </row>
    <row r="54" spans="1:8">
      <c r="B54" s="140" t="s">
        <v>209</v>
      </c>
      <c r="C54" s="141"/>
      <c r="D54" s="141"/>
      <c r="E54" s="141"/>
      <c r="F54" s="38" t="s">
        <v>210</v>
      </c>
    </row>
  </sheetData>
  <pageMargins left="0.70833333333333304" right="0.70833333333333304" top="0.78749999999999998" bottom="0.78749999999999998" header="0.511811023622047" footer="0.511811023622047"/>
  <pageSetup paperSize="9" scale="82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7"/>
  <sheetViews>
    <sheetView view="pageBreakPreview" topLeftCell="A19" zoomScale="110" zoomScaleNormal="115" zoomScalePageLayoutView="110" workbookViewId="0">
      <selection activeCell="A3" sqref="A3"/>
    </sheetView>
  </sheetViews>
  <sheetFormatPr defaultColWidth="6.28515625" defaultRowHeight="15"/>
  <cols>
    <col min="1" max="1" width="6.28515625" style="144"/>
    <col min="2" max="2" width="9.140625" style="145" customWidth="1"/>
    <col min="3" max="4" width="9.140625" style="144" customWidth="1"/>
    <col min="5" max="5" width="4.85546875" style="144" customWidth="1"/>
    <col min="6" max="6" width="7.7109375" style="144" customWidth="1"/>
    <col min="7" max="7" width="8.7109375" style="146" customWidth="1"/>
    <col min="8" max="8" width="8.7109375" style="147" customWidth="1"/>
    <col min="9" max="9" width="4.85546875" style="144" customWidth="1"/>
    <col min="10" max="10" width="2" style="148" customWidth="1"/>
    <col min="11" max="11" width="8.7109375" style="148" customWidth="1"/>
    <col min="12" max="12" width="8.7109375" style="149" customWidth="1"/>
    <col min="13" max="13" width="8.7109375" style="146" customWidth="1"/>
    <col min="14" max="14" width="8.7109375" style="150" customWidth="1"/>
    <col min="15" max="15" width="4.85546875" style="144" customWidth="1"/>
    <col min="16" max="16" width="2" style="144" customWidth="1"/>
    <col min="17" max="17" width="8.7109375" style="151" customWidth="1"/>
    <col min="18" max="18" width="6.28515625" style="149"/>
    <col min="19" max="19" width="6.28515625" style="146"/>
    <col min="20" max="16384" width="6.28515625" style="144"/>
  </cols>
  <sheetData>
    <row r="1" spans="1:18" ht="15.75">
      <c r="A1" s="152" t="s">
        <v>211</v>
      </c>
      <c r="B1" s="153"/>
      <c r="C1" s="153"/>
      <c r="D1" s="153"/>
      <c r="E1" s="153"/>
      <c r="F1" s="154"/>
      <c r="G1" s="155"/>
      <c r="H1" s="155"/>
      <c r="I1" s="156"/>
      <c r="J1" s="157"/>
      <c r="K1" s="158"/>
      <c r="L1" s="159" t="s">
        <v>212</v>
      </c>
      <c r="M1" s="160"/>
      <c r="N1" s="161"/>
      <c r="O1" s="162"/>
      <c r="P1" s="159"/>
      <c r="Q1" s="163"/>
    </row>
    <row r="2" spans="1:18" ht="15.75">
      <c r="A2" s="164" t="s">
        <v>213</v>
      </c>
      <c r="B2" s="165"/>
      <c r="C2" s="166"/>
      <c r="D2" s="166"/>
      <c r="E2" s="166"/>
      <c r="F2" s="167"/>
      <c r="G2" s="168"/>
      <c r="H2" s="168"/>
      <c r="I2" s="169"/>
      <c r="J2" s="170"/>
      <c r="L2" s="171" t="s">
        <v>214</v>
      </c>
      <c r="M2" s="171"/>
      <c r="N2" s="172"/>
      <c r="O2" s="173"/>
      <c r="P2" s="174"/>
      <c r="Q2" s="175"/>
    </row>
    <row r="3" spans="1:18">
      <c r="A3" s="176" t="s">
        <v>215</v>
      </c>
      <c r="B3" s="177"/>
      <c r="C3" s="177"/>
      <c r="D3" s="144" t="s">
        <v>216</v>
      </c>
      <c r="F3" s="178"/>
      <c r="G3" s="179"/>
      <c r="H3" s="179"/>
      <c r="I3" s="149"/>
      <c r="L3" s="180" t="s">
        <v>217</v>
      </c>
      <c r="M3" s="171"/>
      <c r="N3" s="172"/>
      <c r="O3" s="173"/>
      <c r="P3" s="174"/>
      <c r="Q3" s="175"/>
    </row>
    <row r="4" spans="1:18">
      <c r="A4" s="176" t="s">
        <v>218</v>
      </c>
      <c r="B4" s="530" t="s">
        <v>219</v>
      </c>
      <c r="C4" s="530"/>
      <c r="D4" s="530"/>
      <c r="E4" s="530"/>
      <c r="F4" s="530"/>
      <c r="G4" s="181" t="s">
        <v>139</v>
      </c>
      <c r="H4" s="531">
        <v>45196</v>
      </c>
      <c r="I4" s="531"/>
      <c r="J4" s="146"/>
      <c r="K4" s="150"/>
      <c r="L4" s="171" t="s">
        <v>220</v>
      </c>
      <c r="M4" s="180"/>
      <c r="N4" s="172"/>
      <c r="O4" s="182"/>
      <c r="P4" s="174"/>
      <c r="Q4" s="175"/>
      <c r="R4" s="144"/>
    </row>
    <row r="5" spans="1:18">
      <c r="A5" s="532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</row>
    <row r="6" spans="1:18">
      <c r="A6" s="183" t="s">
        <v>221</v>
      </c>
      <c r="B6" s="533" t="s">
        <v>222</v>
      </c>
      <c r="C6" s="533"/>
      <c r="D6" s="533"/>
      <c r="E6" s="184" t="s">
        <v>223</v>
      </c>
      <c r="F6" s="185" t="s">
        <v>224</v>
      </c>
      <c r="G6" s="186" t="s">
        <v>54</v>
      </c>
      <c r="H6" s="186" t="s">
        <v>225</v>
      </c>
      <c r="I6" s="534" t="s">
        <v>226</v>
      </c>
      <c r="J6" s="534"/>
      <c r="K6" s="534"/>
      <c r="L6" s="184" t="s">
        <v>56</v>
      </c>
      <c r="M6" s="184" t="s">
        <v>55</v>
      </c>
      <c r="N6" s="187" t="s">
        <v>227</v>
      </c>
      <c r="O6" s="535" t="s">
        <v>228</v>
      </c>
      <c r="P6" s="535"/>
      <c r="Q6" s="535"/>
    </row>
    <row r="7" spans="1:18">
      <c r="A7" s="188"/>
      <c r="B7" s="533"/>
      <c r="C7" s="533"/>
      <c r="D7" s="533"/>
      <c r="E7" s="189" t="s">
        <v>229</v>
      </c>
      <c r="F7" s="190" t="s">
        <v>230</v>
      </c>
      <c r="G7" s="191" t="s">
        <v>231</v>
      </c>
      <c r="H7" s="191" t="s">
        <v>231</v>
      </c>
      <c r="I7" s="536" t="s">
        <v>232</v>
      </c>
      <c r="J7" s="536"/>
      <c r="K7" s="536"/>
      <c r="L7" s="189" t="s">
        <v>233</v>
      </c>
      <c r="M7" s="189" t="s">
        <v>233</v>
      </c>
      <c r="N7" s="192" t="s">
        <v>234</v>
      </c>
      <c r="O7" s="537" t="s">
        <v>235</v>
      </c>
      <c r="P7" s="537"/>
      <c r="Q7" s="537"/>
    </row>
    <row r="8" spans="1:18">
      <c r="A8" s="193">
        <v>1</v>
      </c>
      <c r="B8" s="538" t="s">
        <v>236</v>
      </c>
      <c r="C8" s="538"/>
      <c r="D8" s="538"/>
      <c r="E8" s="194" t="s">
        <v>237</v>
      </c>
      <c r="F8" s="185">
        <v>8850</v>
      </c>
      <c r="G8" s="195">
        <v>8.8000000000000007</v>
      </c>
      <c r="H8" s="195">
        <v>27.61</v>
      </c>
      <c r="I8" s="196">
        <v>2</v>
      </c>
      <c r="J8" s="197" t="s">
        <v>128</v>
      </c>
      <c r="K8" s="195">
        <v>35.96</v>
      </c>
      <c r="L8" s="195">
        <v>1.6</v>
      </c>
      <c r="M8" s="195">
        <v>5.0999999999999996</v>
      </c>
      <c r="N8" s="195">
        <v>11.23</v>
      </c>
      <c r="O8" s="196">
        <v>1</v>
      </c>
      <c r="P8" s="197" t="s">
        <v>128</v>
      </c>
      <c r="Q8" s="198">
        <v>49.74</v>
      </c>
    </row>
    <row r="9" spans="1:18">
      <c r="A9" s="199"/>
      <c r="B9" s="539" t="s">
        <v>238</v>
      </c>
      <c r="C9" s="539"/>
      <c r="D9" s="539"/>
      <c r="E9" s="200"/>
      <c r="F9" s="201"/>
      <c r="G9" s="202">
        <v>8.26</v>
      </c>
      <c r="H9" s="202">
        <v>28.5</v>
      </c>
      <c r="I9" s="203">
        <v>2</v>
      </c>
      <c r="J9" s="204" t="s">
        <v>128</v>
      </c>
      <c r="K9" s="202">
        <v>52.86</v>
      </c>
      <c r="L9" s="202">
        <v>1.6</v>
      </c>
      <c r="M9" s="202">
        <v>4.99</v>
      </c>
      <c r="N9" s="202">
        <v>9.3800000000000008</v>
      </c>
      <c r="O9" s="203"/>
      <c r="P9" s="204"/>
      <c r="Q9" s="205"/>
    </row>
    <row r="10" spans="1:18">
      <c r="A10" s="206"/>
      <c r="B10" s="540"/>
      <c r="C10" s="540"/>
      <c r="D10" s="540"/>
      <c r="E10" s="207"/>
      <c r="F10" s="208"/>
      <c r="G10" s="209">
        <v>8.16</v>
      </c>
      <c r="H10" s="209">
        <v>30.86</v>
      </c>
      <c r="I10" s="210"/>
      <c r="J10" s="211"/>
      <c r="K10" s="212"/>
      <c r="L10" s="212"/>
      <c r="M10" s="209">
        <v>4.78</v>
      </c>
      <c r="N10" s="212"/>
      <c r="O10" s="210"/>
      <c r="P10" s="211"/>
      <c r="Q10" s="213"/>
    </row>
    <row r="11" spans="1:18">
      <c r="A11" s="193">
        <v>2</v>
      </c>
      <c r="B11" s="538" t="s">
        <v>239</v>
      </c>
      <c r="C11" s="538"/>
      <c r="D11" s="538"/>
      <c r="E11" s="194" t="s">
        <v>237</v>
      </c>
      <c r="F11" s="185">
        <v>8532</v>
      </c>
      <c r="G11" s="195">
        <v>8.57</v>
      </c>
      <c r="H11" s="195">
        <v>29.82</v>
      </c>
      <c r="I11" s="214">
        <v>2</v>
      </c>
      <c r="J11" s="197" t="s">
        <v>128</v>
      </c>
      <c r="K11" s="195">
        <v>24.13</v>
      </c>
      <c r="L11" s="195">
        <v>1.4</v>
      </c>
      <c r="M11" s="195">
        <v>5.4</v>
      </c>
      <c r="N11" s="195">
        <v>7.81</v>
      </c>
      <c r="O11" s="196">
        <v>1</v>
      </c>
      <c r="P11" s="197" t="s">
        <v>128</v>
      </c>
      <c r="Q11" s="198">
        <v>48.39</v>
      </c>
    </row>
    <row r="12" spans="1:18">
      <c r="A12" s="199"/>
      <c r="B12" s="539"/>
      <c r="C12" s="539"/>
      <c r="D12" s="539"/>
      <c r="E12" s="200"/>
      <c r="F12" s="201"/>
      <c r="G12" s="202">
        <v>8.1300000000000008</v>
      </c>
      <c r="H12" s="202">
        <v>27.14</v>
      </c>
      <c r="I12" s="203">
        <v>2</v>
      </c>
      <c r="J12" s="204" t="s">
        <v>128</v>
      </c>
      <c r="K12" s="202">
        <v>21.76</v>
      </c>
      <c r="L12" s="202">
        <v>1.36</v>
      </c>
      <c r="M12" s="202">
        <v>4.54</v>
      </c>
      <c r="N12" s="202">
        <v>6.66</v>
      </c>
      <c r="O12" s="203"/>
      <c r="P12" s="204"/>
      <c r="Q12" s="205"/>
    </row>
    <row r="13" spans="1:18">
      <c r="A13" s="215"/>
      <c r="B13" s="541"/>
      <c r="C13" s="541"/>
      <c r="D13" s="541"/>
      <c r="E13" s="216"/>
      <c r="F13" s="217"/>
      <c r="G13" s="218">
        <v>8.11</v>
      </c>
      <c r="H13" s="218">
        <v>33.880000000000003</v>
      </c>
      <c r="I13" s="219"/>
      <c r="J13" s="220"/>
      <c r="K13" s="221"/>
      <c r="L13" s="221"/>
      <c r="M13" s="221"/>
      <c r="N13" s="218">
        <v>6.51</v>
      </c>
      <c r="O13" s="219"/>
      <c r="P13" s="220"/>
      <c r="Q13" s="222"/>
    </row>
    <row r="14" spans="1:18">
      <c r="A14" s="193">
        <v>3</v>
      </c>
      <c r="B14" s="538" t="s">
        <v>240</v>
      </c>
      <c r="C14" s="538"/>
      <c r="D14" s="538"/>
      <c r="E14" s="194" t="s">
        <v>237</v>
      </c>
      <c r="F14" s="185">
        <v>8052</v>
      </c>
      <c r="G14" s="223"/>
      <c r="H14" s="223"/>
      <c r="I14" s="196">
        <v>2</v>
      </c>
      <c r="J14" s="197" t="s">
        <v>128</v>
      </c>
      <c r="K14" s="195">
        <v>32.5</v>
      </c>
      <c r="L14" s="195">
        <v>1.72</v>
      </c>
      <c r="M14" s="195">
        <v>5.22</v>
      </c>
      <c r="N14" s="195">
        <v>9.6199999999999992</v>
      </c>
      <c r="O14" s="196">
        <v>1</v>
      </c>
      <c r="P14" s="197" t="s">
        <v>128</v>
      </c>
      <c r="Q14" s="198">
        <v>52.42</v>
      </c>
    </row>
    <row r="15" spans="1:18">
      <c r="A15" s="199"/>
      <c r="B15" s="539" t="s">
        <v>22</v>
      </c>
      <c r="C15" s="539"/>
      <c r="D15" s="539"/>
      <c r="E15" s="200"/>
      <c r="F15" s="201"/>
      <c r="G15" s="202">
        <v>8.5</v>
      </c>
      <c r="H15" s="202">
        <v>28.56</v>
      </c>
      <c r="I15" s="203">
        <v>2</v>
      </c>
      <c r="J15" s="204" t="s">
        <v>128</v>
      </c>
      <c r="K15" s="202">
        <v>46.01</v>
      </c>
      <c r="L15" s="202">
        <v>1.4</v>
      </c>
      <c r="M15" s="202">
        <v>4.42</v>
      </c>
      <c r="N15" s="202">
        <v>9.1</v>
      </c>
      <c r="O15" s="203"/>
      <c r="P15" s="204"/>
      <c r="Q15" s="205"/>
    </row>
    <row r="16" spans="1:18">
      <c r="A16" s="215"/>
      <c r="B16" s="541"/>
      <c r="C16" s="541"/>
      <c r="D16" s="541"/>
      <c r="E16" s="216"/>
      <c r="F16" s="217"/>
      <c r="G16" s="218">
        <v>9.11</v>
      </c>
      <c r="H16" s="218">
        <v>29.64</v>
      </c>
      <c r="I16" s="219">
        <v>3</v>
      </c>
      <c r="J16" s="220" t="s">
        <v>128</v>
      </c>
      <c r="K16" s="218">
        <v>3.85</v>
      </c>
      <c r="L16" s="218"/>
      <c r="M16" s="221"/>
      <c r="N16" s="221"/>
      <c r="O16" s="219"/>
      <c r="P16" s="220"/>
      <c r="Q16" s="222"/>
    </row>
    <row r="17" spans="1:17">
      <c r="A17" s="193">
        <v>4</v>
      </c>
      <c r="B17" s="538" t="s">
        <v>241</v>
      </c>
      <c r="C17" s="538"/>
      <c r="D17" s="538"/>
      <c r="E17" s="194" t="s">
        <v>237</v>
      </c>
      <c r="F17" s="185">
        <v>7755</v>
      </c>
      <c r="G17" s="223"/>
      <c r="H17" s="195">
        <v>26.45</v>
      </c>
      <c r="I17" s="196">
        <v>2</v>
      </c>
      <c r="J17" s="197" t="s">
        <v>128</v>
      </c>
      <c r="K17" s="195">
        <v>21.66</v>
      </c>
      <c r="L17" s="195">
        <v>1.44</v>
      </c>
      <c r="M17" s="195">
        <v>4.2699999999999996</v>
      </c>
      <c r="N17" s="195">
        <v>8.7200000000000006</v>
      </c>
      <c r="O17" s="196">
        <v>1</v>
      </c>
      <c r="P17" s="197" t="s">
        <v>128</v>
      </c>
      <c r="Q17" s="198">
        <v>51.62</v>
      </c>
    </row>
    <row r="18" spans="1:17">
      <c r="A18" s="199"/>
      <c r="B18" s="539"/>
      <c r="C18" s="539"/>
      <c r="D18" s="539"/>
      <c r="E18" s="200"/>
      <c r="F18" s="201"/>
      <c r="G18" s="202">
        <v>8.67</v>
      </c>
      <c r="H18" s="202">
        <v>31.48</v>
      </c>
      <c r="I18" s="224">
        <v>2</v>
      </c>
      <c r="J18" s="204" t="s">
        <v>128</v>
      </c>
      <c r="K18" s="202">
        <v>38.96</v>
      </c>
      <c r="L18" s="202">
        <v>1.28</v>
      </c>
      <c r="M18" s="202">
        <v>4.16</v>
      </c>
      <c r="N18" s="202">
        <v>8.5399999999999991</v>
      </c>
      <c r="O18" s="203"/>
      <c r="P18" s="204"/>
      <c r="Q18" s="205"/>
    </row>
    <row r="19" spans="1:17">
      <c r="A19" s="206"/>
      <c r="B19" s="540"/>
      <c r="C19" s="540"/>
      <c r="D19" s="540"/>
      <c r="E19" s="207"/>
      <c r="F19" s="208"/>
      <c r="G19" s="209">
        <v>8.2200000000000006</v>
      </c>
      <c r="H19" s="209"/>
      <c r="I19" s="210">
        <v>2</v>
      </c>
      <c r="J19" s="211" t="s">
        <v>128</v>
      </c>
      <c r="K19" s="209">
        <v>49.93</v>
      </c>
      <c r="L19" s="212"/>
      <c r="M19" s="212"/>
      <c r="N19" s="212"/>
      <c r="O19" s="210"/>
      <c r="P19" s="211"/>
      <c r="Q19" s="213"/>
    </row>
    <row r="20" spans="1:17">
      <c r="A20" s="193">
        <v>5</v>
      </c>
      <c r="B20" s="538" t="s">
        <v>242</v>
      </c>
      <c r="C20" s="538"/>
      <c r="D20" s="538"/>
      <c r="E20" s="194" t="s">
        <v>237</v>
      </c>
      <c r="F20" s="185">
        <v>7258</v>
      </c>
      <c r="G20" s="195">
        <v>8.91</v>
      </c>
      <c r="H20" s="195">
        <v>29</v>
      </c>
      <c r="I20" s="196">
        <v>2</v>
      </c>
      <c r="J20" s="197" t="s">
        <v>128</v>
      </c>
      <c r="K20" s="195">
        <v>19.440000000000001</v>
      </c>
      <c r="L20" s="195">
        <v>1.52</v>
      </c>
      <c r="M20" s="195">
        <v>4.5</v>
      </c>
      <c r="N20" s="195">
        <v>10.86</v>
      </c>
      <c r="O20" s="196">
        <v>2</v>
      </c>
      <c r="P20" s="197" t="s">
        <v>128</v>
      </c>
      <c r="Q20" s="198">
        <v>1.1100000000000001</v>
      </c>
    </row>
    <row r="21" spans="1:17">
      <c r="A21" s="199"/>
      <c r="B21" s="539" t="s">
        <v>243</v>
      </c>
      <c r="C21" s="539"/>
      <c r="D21" s="539"/>
      <c r="E21" s="200"/>
      <c r="F21" s="201"/>
      <c r="G21" s="202">
        <v>8.94</v>
      </c>
      <c r="H21" s="202">
        <v>31.97</v>
      </c>
      <c r="I21" s="203">
        <v>3</v>
      </c>
      <c r="J21" s="204" t="s">
        <v>128</v>
      </c>
      <c r="K21" s="202">
        <v>5.35</v>
      </c>
      <c r="L21" s="202">
        <v>1.44</v>
      </c>
      <c r="M21" s="202">
        <v>4.29</v>
      </c>
      <c r="N21" s="202">
        <v>9.93</v>
      </c>
      <c r="O21" s="203"/>
      <c r="P21" s="204"/>
      <c r="Q21" s="205"/>
    </row>
    <row r="22" spans="1:17">
      <c r="A22" s="206"/>
      <c r="B22" s="540"/>
      <c r="C22" s="540"/>
      <c r="D22" s="540"/>
      <c r="E22" s="207"/>
      <c r="F22" s="208"/>
      <c r="G22" s="209">
        <v>8.94</v>
      </c>
      <c r="H22" s="209">
        <v>31.42</v>
      </c>
      <c r="I22" s="210">
        <v>2</v>
      </c>
      <c r="J22" s="211" t="s">
        <v>128</v>
      </c>
      <c r="K22" s="209">
        <v>49.97</v>
      </c>
      <c r="L22" s="212"/>
      <c r="M22" s="212"/>
      <c r="N22" s="212"/>
      <c r="O22" s="210"/>
      <c r="P22" s="211"/>
      <c r="Q22" s="213"/>
    </row>
    <row r="23" spans="1:17">
      <c r="A23" s="193">
        <v>6</v>
      </c>
      <c r="B23" s="538" t="s">
        <v>244</v>
      </c>
      <c r="C23" s="538"/>
      <c r="D23" s="538"/>
      <c r="E23" s="194" t="s">
        <v>237</v>
      </c>
      <c r="F23" s="185">
        <v>6846</v>
      </c>
      <c r="G23" s="195">
        <v>8.9600000000000009</v>
      </c>
      <c r="H23" s="195">
        <v>31.9</v>
      </c>
      <c r="I23" s="196">
        <v>2</v>
      </c>
      <c r="J23" s="197" t="s">
        <v>128</v>
      </c>
      <c r="K23" s="195">
        <v>59.25</v>
      </c>
      <c r="L23" s="195">
        <v>1.4</v>
      </c>
      <c r="M23" s="195">
        <v>4.3099999999999996</v>
      </c>
      <c r="N23" s="195">
        <v>9.26</v>
      </c>
      <c r="O23" s="196">
        <v>1</v>
      </c>
      <c r="P23" s="197" t="s">
        <v>128</v>
      </c>
      <c r="Q23" s="198">
        <v>56.45</v>
      </c>
    </row>
    <row r="24" spans="1:17">
      <c r="A24" s="199"/>
      <c r="B24" s="539" t="s">
        <v>238</v>
      </c>
      <c r="C24" s="539"/>
      <c r="D24" s="539"/>
      <c r="E24" s="200"/>
      <c r="F24" s="201"/>
      <c r="G24" s="202">
        <v>8.7899999999999991</v>
      </c>
      <c r="H24" s="202">
        <v>28.68</v>
      </c>
      <c r="I24" s="203">
        <v>3</v>
      </c>
      <c r="J24" s="204" t="s">
        <v>128</v>
      </c>
      <c r="K24" s="202">
        <v>2.41</v>
      </c>
      <c r="L24" s="202">
        <v>1.36</v>
      </c>
      <c r="M24" s="202">
        <v>4.4000000000000004</v>
      </c>
      <c r="N24" s="202">
        <v>8.5</v>
      </c>
      <c r="O24" s="203"/>
      <c r="P24" s="204"/>
      <c r="Q24" s="205"/>
    </row>
    <row r="25" spans="1:17">
      <c r="A25" s="206"/>
      <c r="B25" s="540"/>
      <c r="C25" s="540"/>
      <c r="D25" s="540"/>
      <c r="E25" s="207"/>
      <c r="F25" s="208"/>
      <c r="G25" s="212"/>
      <c r="H25" s="212"/>
      <c r="I25" s="210">
        <v>3</v>
      </c>
      <c r="J25" s="211" t="s">
        <v>128</v>
      </c>
      <c r="K25" s="209">
        <v>17.350000000000001</v>
      </c>
      <c r="L25" s="212"/>
      <c r="M25" s="212"/>
      <c r="N25" s="212"/>
      <c r="O25" s="210"/>
      <c r="P25" s="211"/>
      <c r="Q25" s="213"/>
    </row>
    <row r="26" spans="1:17">
      <c r="A26" s="193">
        <v>7</v>
      </c>
      <c r="B26" s="538" t="s">
        <v>245</v>
      </c>
      <c r="C26" s="538"/>
      <c r="D26" s="538"/>
      <c r="E26" s="194" t="s">
        <v>237</v>
      </c>
      <c r="F26" s="185">
        <v>6606</v>
      </c>
      <c r="G26" s="195">
        <v>8.92</v>
      </c>
      <c r="H26" s="195">
        <v>31.8</v>
      </c>
      <c r="I26" s="214">
        <v>2</v>
      </c>
      <c r="J26" s="197" t="s">
        <v>128</v>
      </c>
      <c r="K26" s="195">
        <v>55.84</v>
      </c>
      <c r="L26" s="195">
        <v>1.32</v>
      </c>
      <c r="M26" s="195">
        <v>5.25</v>
      </c>
      <c r="N26" s="195">
        <v>9.36</v>
      </c>
      <c r="O26" s="196">
        <v>2</v>
      </c>
      <c r="P26" s="197" t="s">
        <v>128</v>
      </c>
      <c r="Q26" s="198">
        <v>7.67</v>
      </c>
    </row>
    <row r="27" spans="1:17">
      <c r="A27" s="199"/>
      <c r="B27" s="539"/>
      <c r="C27" s="539"/>
      <c r="D27" s="539"/>
      <c r="E27" s="200"/>
      <c r="F27" s="201"/>
      <c r="G27" s="225"/>
      <c r="H27" s="225"/>
      <c r="I27" s="203">
        <v>2</v>
      </c>
      <c r="J27" s="204" t="s">
        <v>128</v>
      </c>
      <c r="K27" s="202">
        <v>50.69</v>
      </c>
      <c r="L27" s="202">
        <v>1.2</v>
      </c>
      <c r="M27" s="202">
        <v>3.98</v>
      </c>
      <c r="N27" s="202">
        <v>8.36</v>
      </c>
      <c r="O27" s="203"/>
      <c r="P27" s="204"/>
      <c r="Q27" s="205"/>
    </row>
    <row r="28" spans="1:17">
      <c r="A28" s="206"/>
      <c r="B28" s="540"/>
      <c r="C28" s="540"/>
      <c r="D28" s="540"/>
      <c r="E28" s="207"/>
      <c r="F28" s="208"/>
      <c r="G28" s="209">
        <v>9.27</v>
      </c>
      <c r="H28" s="209"/>
      <c r="I28" s="210"/>
      <c r="J28" s="211"/>
      <c r="K28" s="212"/>
      <c r="L28" s="212"/>
      <c r="M28" s="212"/>
      <c r="N28" s="212"/>
      <c r="O28" s="210"/>
      <c r="P28" s="211"/>
      <c r="Q28" s="213"/>
    </row>
    <row r="29" spans="1:17">
      <c r="A29" s="193">
        <v>8</v>
      </c>
      <c r="B29" s="538" t="s">
        <v>246</v>
      </c>
      <c r="C29" s="538"/>
      <c r="D29" s="538"/>
      <c r="E29" s="194" t="s">
        <v>237</v>
      </c>
      <c r="F29" s="185">
        <v>5997</v>
      </c>
      <c r="G29" s="195">
        <v>8.85</v>
      </c>
      <c r="H29" s="195">
        <v>30.21</v>
      </c>
      <c r="I29" s="196">
        <v>2</v>
      </c>
      <c r="J29" s="197" t="s">
        <v>128</v>
      </c>
      <c r="K29" s="195">
        <v>55.75</v>
      </c>
      <c r="L29" s="195">
        <v>1.4</v>
      </c>
      <c r="M29" s="195">
        <v>4.67</v>
      </c>
      <c r="N29" s="195">
        <v>9.34</v>
      </c>
      <c r="O29" s="196">
        <v>2</v>
      </c>
      <c r="P29" s="197" t="s">
        <v>128</v>
      </c>
      <c r="Q29" s="198">
        <v>2.59</v>
      </c>
    </row>
    <row r="30" spans="1:17">
      <c r="A30" s="199"/>
      <c r="B30" s="539"/>
      <c r="C30" s="539"/>
      <c r="D30" s="539"/>
      <c r="E30" s="200"/>
      <c r="F30" s="226"/>
      <c r="G30" s="225"/>
      <c r="H30" s="202">
        <v>34.369999999999997</v>
      </c>
      <c r="I30" s="203">
        <v>3</v>
      </c>
      <c r="J30" s="204" t="s">
        <v>128</v>
      </c>
      <c r="K30" s="202">
        <v>27.7</v>
      </c>
      <c r="L30" s="202">
        <v>1.36</v>
      </c>
      <c r="M30" s="202">
        <v>3.81</v>
      </c>
      <c r="N30" s="202">
        <v>8.9</v>
      </c>
      <c r="O30" s="203"/>
      <c r="P30" s="204"/>
      <c r="Q30" s="205"/>
    </row>
    <row r="31" spans="1:17">
      <c r="A31" s="206"/>
      <c r="B31" s="540"/>
      <c r="C31" s="540"/>
      <c r="D31" s="540"/>
      <c r="E31" s="207"/>
      <c r="F31" s="227"/>
      <c r="G31" s="212"/>
      <c r="H31" s="212"/>
      <c r="I31" s="210"/>
      <c r="J31" s="211"/>
      <c r="K31" s="212"/>
      <c r="L31" s="212"/>
      <c r="M31" s="212"/>
      <c r="N31" s="212"/>
      <c r="O31" s="210"/>
      <c r="P31" s="211"/>
      <c r="Q31" s="213"/>
    </row>
    <row r="32" spans="1:17">
      <c r="A32" s="193">
        <v>9</v>
      </c>
      <c r="B32" s="538"/>
      <c r="C32" s="538"/>
      <c r="D32" s="538"/>
      <c r="E32" s="194"/>
      <c r="F32" s="185"/>
      <c r="G32" s="228"/>
      <c r="H32" s="228"/>
      <c r="I32" s="229"/>
      <c r="J32" s="197"/>
      <c r="K32" s="230"/>
      <c r="L32" s="228"/>
      <c r="M32" s="228"/>
      <c r="N32" s="231"/>
      <c r="O32" s="229"/>
      <c r="P32" s="197"/>
      <c r="Q32" s="232"/>
    </row>
    <row r="33" spans="1:17">
      <c r="A33" s="199"/>
      <c r="B33" s="539"/>
      <c r="C33" s="539"/>
      <c r="D33" s="539"/>
      <c r="E33" s="200"/>
      <c r="F33" s="226"/>
      <c r="G33" s="233"/>
      <c r="H33" s="233"/>
      <c r="I33" s="234"/>
      <c r="J33" s="204"/>
      <c r="K33" s="235"/>
      <c r="L33" s="233"/>
      <c r="M33" s="233"/>
      <c r="N33" s="236"/>
      <c r="O33" s="234"/>
      <c r="P33" s="204"/>
      <c r="Q33" s="237"/>
    </row>
    <row r="34" spans="1:17">
      <c r="A34" s="206"/>
      <c r="B34" s="540"/>
      <c r="C34" s="540"/>
      <c r="D34" s="540"/>
      <c r="E34" s="207"/>
      <c r="F34" s="227"/>
      <c r="G34" s="238"/>
      <c r="H34" s="238"/>
      <c r="I34" s="239"/>
      <c r="J34" s="240"/>
      <c r="K34" s="241"/>
      <c r="L34" s="238"/>
      <c r="M34" s="238"/>
      <c r="N34" s="242"/>
      <c r="O34" s="239"/>
      <c r="P34" s="240"/>
      <c r="Q34" s="243"/>
    </row>
    <row r="35" spans="1:17">
      <c r="A35" s="244">
        <v>10</v>
      </c>
      <c r="B35" s="542"/>
      <c r="C35" s="542"/>
      <c r="D35" s="542"/>
      <c r="E35" s="245"/>
      <c r="F35" s="246"/>
      <c r="G35" s="247"/>
      <c r="H35" s="247"/>
      <c r="I35" s="248"/>
      <c r="J35" s="249"/>
      <c r="K35" s="250"/>
      <c r="L35" s="247"/>
      <c r="M35" s="247"/>
      <c r="N35" s="251"/>
      <c r="O35" s="248"/>
      <c r="P35" s="249"/>
      <c r="Q35" s="252"/>
    </row>
    <row r="36" spans="1:17">
      <c r="A36" s="199"/>
      <c r="B36" s="539"/>
      <c r="C36" s="539"/>
      <c r="D36" s="539"/>
      <c r="E36" s="200"/>
      <c r="F36" s="226"/>
      <c r="G36" s="233"/>
      <c r="H36" s="233"/>
      <c r="I36" s="234"/>
      <c r="J36" s="204"/>
      <c r="K36" s="235"/>
      <c r="L36" s="233"/>
      <c r="M36" s="233"/>
      <c r="N36" s="236"/>
      <c r="O36" s="234"/>
      <c r="P36" s="204"/>
      <c r="Q36" s="237"/>
    </row>
    <row r="37" spans="1:17">
      <c r="A37" s="206"/>
      <c r="B37" s="540"/>
      <c r="C37" s="540"/>
      <c r="D37" s="540"/>
      <c r="E37" s="207"/>
      <c r="F37" s="227"/>
      <c r="G37" s="253"/>
      <c r="H37" s="253"/>
      <c r="I37" s="239"/>
      <c r="J37" s="240"/>
      <c r="K37" s="241"/>
      <c r="L37" s="253"/>
      <c r="M37" s="253"/>
      <c r="N37" s="242"/>
      <c r="O37" s="239"/>
      <c r="P37" s="240"/>
      <c r="Q37" s="243"/>
    </row>
  </sheetData>
  <mergeCells count="38"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4:F4"/>
    <mergeCell ref="H4:I4"/>
    <mergeCell ref="A5:Q5"/>
    <mergeCell ref="B6:D7"/>
    <mergeCell ref="I6:K6"/>
    <mergeCell ref="O6:Q6"/>
    <mergeCell ref="I7:K7"/>
    <mergeCell ref="O7:Q7"/>
  </mergeCells>
  <pageMargins left="0.70833333333333304" right="0.70833333333333304" top="0.78749999999999998" bottom="0.78749999999999998" header="0.511811023622047" footer="0.511811023622047"/>
  <pageSetup paperSize="9" scale="7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7"/>
  <sheetViews>
    <sheetView view="pageBreakPreview" zoomScale="110" zoomScaleNormal="115" zoomScalePageLayoutView="110" workbookViewId="0">
      <selection activeCell="A3" sqref="A3"/>
    </sheetView>
  </sheetViews>
  <sheetFormatPr defaultColWidth="9.140625" defaultRowHeight="15"/>
  <cols>
    <col min="1" max="1" width="6.140625" style="144" customWidth="1"/>
    <col min="2" max="2" width="9.140625" style="145"/>
    <col min="3" max="4" width="9.140625" style="144"/>
    <col min="5" max="5" width="4.85546875" style="144" customWidth="1"/>
    <col min="6" max="6" width="7.7109375" style="144" customWidth="1"/>
    <col min="7" max="7" width="8.7109375" style="146" customWidth="1"/>
    <col min="8" max="8" width="8.7109375" style="147" customWidth="1"/>
    <col min="9" max="9" width="4.85546875" style="144" customWidth="1"/>
    <col min="10" max="10" width="2" style="148" customWidth="1"/>
    <col min="11" max="11" width="8.7109375" style="148" customWidth="1"/>
    <col min="12" max="12" width="8.7109375" style="149" customWidth="1"/>
    <col min="13" max="13" width="8.7109375" style="146" customWidth="1"/>
    <col min="14" max="14" width="8.7109375" style="150" customWidth="1"/>
    <col min="15" max="15" width="4.85546875" style="144" customWidth="1"/>
    <col min="16" max="16" width="2" style="144" customWidth="1"/>
    <col min="17" max="17" width="8.7109375" style="151" customWidth="1"/>
    <col min="18" max="18" width="9.140625" style="149"/>
    <col min="19" max="19" width="9.140625" style="146"/>
    <col min="20" max="16384" width="9.140625" style="144"/>
  </cols>
  <sheetData>
    <row r="1" spans="1:18" ht="15.75">
      <c r="A1" s="152" t="s">
        <v>211</v>
      </c>
      <c r="B1" s="153"/>
      <c r="C1" s="153"/>
      <c r="D1" s="153"/>
      <c r="E1" s="153"/>
      <c r="F1" s="154"/>
      <c r="G1" s="155"/>
      <c r="H1" s="155"/>
      <c r="I1" s="156"/>
      <c r="J1" s="157"/>
      <c r="K1" s="158"/>
      <c r="L1" s="159" t="s">
        <v>212</v>
      </c>
      <c r="M1" s="160"/>
      <c r="N1" s="161"/>
      <c r="O1" s="162"/>
      <c r="P1" s="159"/>
      <c r="Q1" s="163"/>
    </row>
    <row r="2" spans="1:18" ht="15.75">
      <c r="A2" s="164" t="s">
        <v>247</v>
      </c>
      <c r="B2" s="165"/>
      <c r="C2" s="166"/>
      <c r="D2" s="166"/>
      <c r="E2" s="166"/>
      <c r="F2" s="167"/>
      <c r="G2" s="168"/>
      <c r="H2" s="168"/>
      <c r="I2" s="169"/>
      <c r="J2" s="170"/>
      <c r="L2" s="171" t="s">
        <v>214</v>
      </c>
      <c r="M2" s="171"/>
      <c r="N2" s="172"/>
      <c r="O2" s="173"/>
      <c r="P2" s="174"/>
      <c r="Q2" s="175"/>
    </row>
    <row r="3" spans="1:18">
      <c r="A3" s="176" t="s">
        <v>215</v>
      </c>
      <c r="B3" s="177"/>
      <c r="C3" s="177"/>
      <c r="D3" s="144" t="s">
        <v>216</v>
      </c>
      <c r="F3" s="178"/>
      <c r="G3" s="179"/>
      <c r="H3" s="179"/>
      <c r="I3" s="149"/>
      <c r="L3" s="180" t="s">
        <v>217</v>
      </c>
      <c r="M3" s="171"/>
      <c r="N3" s="172"/>
      <c r="O3" s="173"/>
      <c r="P3" s="174"/>
      <c r="Q3" s="175"/>
    </row>
    <row r="4" spans="1:18">
      <c r="A4" s="254" t="s">
        <v>218</v>
      </c>
      <c r="B4" s="543" t="s">
        <v>219</v>
      </c>
      <c r="C4" s="543"/>
      <c r="D4" s="543"/>
      <c r="E4" s="543"/>
      <c r="F4" s="543"/>
      <c r="G4" s="255" t="s">
        <v>139</v>
      </c>
      <c r="H4" s="544">
        <v>45196</v>
      </c>
      <c r="I4" s="544"/>
      <c r="J4" s="256"/>
      <c r="K4" s="257"/>
      <c r="L4" s="258" t="s">
        <v>220</v>
      </c>
      <c r="M4" s="259"/>
      <c r="N4" s="260"/>
      <c r="O4" s="261"/>
      <c r="P4" s="262"/>
      <c r="Q4" s="263"/>
      <c r="R4" s="144"/>
    </row>
    <row r="5" spans="1:18">
      <c r="A5" s="545"/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</row>
    <row r="6" spans="1:18">
      <c r="A6" s="183" t="s">
        <v>221</v>
      </c>
      <c r="B6" s="533" t="s">
        <v>222</v>
      </c>
      <c r="C6" s="533"/>
      <c r="D6" s="533"/>
      <c r="E6" s="184" t="s">
        <v>223</v>
      </c>
      <c r="F6" s="185" t="s">
        <v>224</v>
      </c>
      <c r="G6" s="186" t="s">
        <v>54</v>
      </c>
      <c r="H6" s="186" t="s">
        <v>225</v>
      </c>
      <c r="I6" s="534" t="s">
        <v>226</v>
      </c>
      <c r="J6" s="534"/>
      <c r="K6" s="534"/>
      <c r="L6" s="184" t="s">
        <v>56</v>
      </c>
      <c r="M6" s="184" t="s">
        <v>55</v>
      </c>
      <c r="N6" s="187" t="s">
        <v>227</v>
      </c>
      <c r="O6" s="535" t="s">
        <v>228</v>
      </c>
      <c r="P6" s="535"/>
      <c r="Q6" s="535"/>
    </row>
    <row r="7" spans="1:18">
      <c r="A7" s="188"/>
      <c r="B7" s="533"/>
      <c r="C7" s="533"/>
      <c r="D7" s="533"/>
      <c r="E7" s="189" t="s">
        <v>229</v>
      </c>
      <c r="F7" s="190" t="s">
        <v>230</v>
      </c>
      <c r="G7" s="191" t="s">
        <v>231</v>
      </c>
      <c r="H7" s="191" t="s">
        <v>231</v>
      </c>
      <c r="I7" s="536" t="s">
        <v>232</v>
      </c>
      <c r="J7" s="536"/>
      <c r="K7" s="536"/>
      <c r="L7" s="189" t="s">
        <v>233</v>
      </c>
      <c r="M7" s="189" t="s">
        <v>233</v>
      </c>
      <c r="N7" s="192" t="s">
        <v>234</v>
      </c>
      <c r="O7" s="537" t="s">
        <v>235</v>
      </c>
      <c r="P7" s="537"/>
      <c r="Q7" s="537"/>
    </row>
    <row r="8" spans="1:18">
      <c r="A8" s="193">
        <v>1</v>
      </c>
      <c r="B8" s="538" t="s">
        <v>158</v>
      </c>
      <c r="C8" s="538"/>
      <c r="D8" s="538"/>
      <c r="E8" s="194" t="s">
        <v>237</v>
      </c>
      <c r="F8" s="185">
        <v>8642</v>
      </c>
      <c r="G8" s="195">
        <v>7.67</v>
      </c>
      <c r="H8" s="195">
        <v>53.53</v>
      </c>
      <c r="I8" s="196">
        <v>4</v>
      </c>
      <c r="J8" s="264" t="s">
        <v>128</v>
      </c>
      <c r="K8" s="195">
        <v>30.83</v>
      </c>
      <c r="L8" s="195">
        <v>1.64</v>
      </c>
      <c r="M8" s="195">
        <v>5.84</v>
      </c>
      <c r="N8" s="195">
        <v>14.99</v>
      </c>
      <c r="O8" s="214">
        <v>1</v>
      </c>
      <c r="P8" s="264" t="s">
        <v>128</v>
      </c>
      <c r="Q8" s="198">
        <v>36.880000000000003</v>
      </c>
    </row>
    <row r="9" spans="1:18">
      <c r="A9" s="199"/>
      <c r="B9" s="539" t="s">
        <v>22</v>
      </c>
      <c r="C9" s="539"/>
      <c r="D9" s="539"/>
      <c r="E9" s="200"/>
      <c r="F9" s="201"/>
      <c r="G9" s="202">
        <v>8.6999999999999993</v>
      </c>
      <c r="H9" s="202">
        <v>55.07</v>
      </c>
      <c r="I9" s="203">
        <v>4</v>
      </c>
      <c r="J9" s="265" t="s">
        <v>128</v>
      </c>
      <c r="K9" s="202">
        <v>23.83</v>
      </c>
      <c r="L9" s="202">
        <v>1.6</v>
      </c>
      <c r="M9" s="202">
        <v>5.39</v>
      </c>
      <c r="N9" s="225"/>
      <c r="O9" s="203"/>
      <c r="P9" s="265"/>
      <c r="Q9" s="205"/>
    </row>
    <row r="10" spans="1:18">
      <c r="A10" s="206"/>
      <c r="B10" s="540"/>
      <c r="C10" s="540"/>
      <c r="D10" s="540"/>
      <c r="E10" s="207"/>
      <c r="F10" s="208"/>
      <c r="G10" s="209">
        <v>7.36</v>
      </c>
      <c r="H10" s="209"/>
      <c r="I10" s="210"/>
      <c r="J10" s="266"/>
      <c r="K10" s="212"/>
      <c r="L10" s="209">
        <v>1.52</v>
      </c>
      <c r="M10" s="212"/>
      <c r="N10" s="212"/>
      <c r="O10" s="210"/>
      <c r="P10" s="266"/>
      <c r="Q10" s="213"/>
    </row>
    <row r="11" spans="1:18">
      <c r="A11" s="193">
        <v>2</v>
      </c>
      <c r="B11" s="538" t="s">
        <v>150</v>
      </c>
      <c r="C11" s="538"/>
      <c r="D11" s="538"/>
      <c r="E11" s="194" t="s">
        <v>237</v>
      </c>
      <c r="F11" s="185">
        <v>8223</v>
      </c>
      <c r="G11" s="195">
        <v>7.7</v>
      </c>
      <c r="H11" s="195">
        <v>53.67</v>
      </c>
      <c r="I11" s="196">
        <v>4</v>
      </c>
      <c r="J11" s="264" t="s">
        <v>128</v>
      </c>
      <c r="K11" s="195">
        <v>30.7</v>
      </c>
      <c r="L11" s="195">
        <v>1.64</v>
      </c>
      <c r="M11" s="195">
        <v>5.6</v>
      </c>
      <c r="N11" s="195">
        <v>14.4</v>
      </c>
      <c r="O11" s="196">
        <v>1</v>
      </c>
      <c r="P11" s="264" t="s">
        <v>128</v>
      </c>
      <c r="Q11" s="198">
        <v>40.54</v>
      </c>
    </row>
    <row r="12" spans="1:18">
      <c r="A12" s="199"/>
      <c r="B12" s="539" t="s">
        <v>22</v>
      </c>
      <c r="C12" s="539"/>
      <c r="D12" s="539"/>
      <c r="E12" s="200"/>
      <c r="F12" s="201"/>
      <c r="G12" s="202">
        <v>7.92</v>
      </c>
      <c r="H12" s="202">
        <v>54.47</v>
      </c>
      <c r="I12" s="203">
        <v>4</v>
      </c>
      <c r="J12" s="265" t="s">
        <v>128</v>
      </c>
      <c r="K12" s="202">
        <v>80.73</v>
      </c>
      <c r="L12" s="225"/>
      <c r="M12" s="202">
        <v>5.35</v>
      </c>
      <c r="N12" s="225"/>
      <c r="O12" s="203"/>
      <c r="P12" s="265"/>
      <c r="Q12" s="205"/>
    </row>
    <row r="13" spans="1:18">
      <c r="A13" s="206"/>
      <c r="B13" s="540"/>
      <c r="C13" s="540"/>
      <c r="D13" s="540"/>
      <c r="E13" s="207"/>
      <c r="F13" s="208"/>
      <c r="G13" s="209">
        <v>7.9</v>
      </c>
      <c r="H13" s="212"/>
      <c r="I13" s="210"/>
      <c r="J13" s="266"/>
      <c r="K13" s="212"/>
      <c r="L13" s="212"/>
      <c r="M13" s="212"/>
      <c r="N13" s="212"/>
      <c r="O13" s="210"/>
      <c r="P13" s="266"/>
      <c r="Q13" s="213"/>
    </row>
    <row r="14" spans="1:18">
      <c r="A14" s="193">
        <v>3</v>
      </c>
      <c r="B14" s="538" t="s">
        <v>248</v>
      </c>
      <c r="C14" s="538"/>
      <c r="D14" s="538"/>
      <c r="E14" s="194" t="s">
        <v>237</v>
      </c>
      <c r="F14" s="185">
        <v>7903</v>
      </c>
      <c r="G14" s="195">
        <v>7.68</v>
      </c>
      <c r="H14" s="195">
        <v>54.41</v>
      </c>
      <c r="I14" s="196">
        <v>4</v>
      </c>
      <c r="J14" s="264" t="s">
        <v>128</v>
      </c>
      <c r="K14" s="195">
        <v>55.34</v>
      </c>
      <c r="L14" s="195">
        <v>1.6</v>
      </c>
      <c r="M14" s="195">
        <v>5.65</v>
      </c>
      <c r="N14" s="195">
        <v>10.99</v>
      </c>
      <c r="O14" s="196">
        <v>1</v>
      </c>
      <c r="P14" s="264" t="s">
        <v>128</v>
      </c>
      <c r="Q14" s="198">
        <v>38.78</v>
      </c>
    </row>
    <row r="15" spans="1:18">
      <c r="A15" s="199"/>
      <c r="B15" s="539"/>
      <c r="C15" s="539"/>
      <c r="D15" s="539"/>
      <c r="E15" s="200"/>
      <c r="F15" s="201"/>
      <c r="G15" s="202">
        <v>7.43</v>
      </c>
      <c r="H15" s="202">
        <v>58.4</v>
      </c>
      <c r="I15" s="203">
        <v>4</v>
      </c>
      <c r="J15" s="265" t="s">
        <v>128</v>
      </c>
      <c r="K15" s="202">
        <v>33.69</v>
      </c>
      <c r="L15" s="202">
        <v>1.52</v>
      </c>
      <c r="M15" s="202">
        <v>5.37</v>
      </c>
      <c r="N15" s="225"/>
      <c r="O15" s="203"/>
      <c r="P15" s="265"/>
      <c r="Q15" s="205"/>
    </row>
    <row r="16" spans="1:18">
      <c r="A16" s="206"/>
      <c r="B16" s="540"/>
      <c r="C16" s="540"/>
      <c r="D16" s="540"/>
      <c r="E16" s="207"/>
      <c r="F16" s="208"/>
      <c r="G16" s="212"/>
      <c r="H16" s="212"/>
      <c r="I16" s="210"/>
      <c r="J16" s="266"/>
      <c r="K16" s="212"/>
      <c r="L16" s="212"/>
      <c r="M16" s="212"/>
      <c r="N16" s="212"/>
      <c r="O16" s="210"/>
      <c r="P16" s="266"/>
      <c r="Q16" s="213"/>
    </row>
    <row r="17" spans="1:17">
      <c r="A17" s="193">
        <v>4</v>
      </c>
      <c r="B17" s="538" t="s">
        <v>249</v>
      </c>
      <c r="C17" s="538"/>
      <c r="D17" s="538"/>
      <c r="E17" s="194" t="s">
        <v>237</v>
      </c>
      <c r="F17" s="185">
        <v>7860</v>
      </c>
      <c r="G17" s="195">
        <v>7.53</v>
      </c>
      <c r="H17" s="195">
        <v>59.22</v>
      </c>
      <c r="I17" s="196">
        <v>4</v>
      </c>
      <c r="J17" s="264" t="s">
        <v>128</v>
      </c>
      <c r="K17" s="195">
        <v>43.5</v>
      </c>
      <c r="L17" s="195">
        <v>1.68</v>
      </c>
      <c r="M17" s="195">
        <v>5.38</v>
      </c>
      <c r="N17" s="195">
        <v>11.27</v>
      </c>
      <c r="O17" s="196">
        <v>1</v>
      </c>
      <c r="P17" s="264" t="s">
        <v>128</v>
      </c>
      <c r="Q17" s="198">
        <v>37.54</v>
      </c>
    </row>
    <row r="18" spans="1:17">
      <c r="A18" s="199"/>
      <c r="B18" s="539" t="s">
        <v>250</v>
      </c>
      <c r="C18" s="539"/>
      <c r="D18" s="539"/>
      <c r="E18" s="200"/>
      <c r="F18" s="201"/>
      <c r="G18" s="202">
        <v>7.6</v>
      </c>
      <c r="H18" s="202">
        <v>55.24</v>
      </c>
      <c r="I18" s="203">
        <v>4</v>
      </c>
      <c r="J18" s="265" t="s">
        <v>128</v>
      </c>
      <c r="K18" s="202">
        <v>51.16</v>
      </c>
      <c r="L18" s="202"/>
      <c r="M18" s="225"/>
      <c r="N18" s="225"/>
      <c r="O18" s="203"/>
      <c r="P18" s="265"/>
      <c r="Q18" s="205"/>
    </row>
    <row r="19" spans="1:17">
      <c r="A19" s="206"/>
      <c r="B19" s="540" t="s">
        <v>251</v>
      </c>
      <c r="C19" s="540"/>
      <c r="D19" s="540"/>
      <c r="E19" s="207"/>
      <c r="F19" s="208"/>
      <c r="G19" s="209">
        <v>7.57</v>
      </c>
      <c r="H19" s="209"/>
      <c r="I19" s="210"/>
      <c r="J19" s="266"/>
      <c r="K19" s="212"/>
      <c r="L19" s="212"/>
      <c r="M19" s="212"/>
      <c r="N19" s="212"/>
      <c r="O19" s="210"/>
      <c r="P19" s="266"/>
      <c r="Q19" s="213"/>
    </row>
    <row r="20" spans="1:17">
      <c r="A20" s="193">
        <v>5</v>
      </c>
      <c r="B20" s="538" t="s">
        <v>242</v>
      </c>
      <c r="C20" s="538"/>
      <c r="D20" s="538"/>
      <c r="E20" s="194" t="s">
        <v>237</v>
      </c>
      <c r="F20" s="185">
        <v>7732</v>
      </c>
      <c r="G20" s="195">
        <v>7.84</v>
      </c>
      <c r="H20" s="195">
        <v>57.93</v>
      </c>
      <c r="I20" s="196">
        <v>4</v>
      </c>
      <c r="J20" s="264" t="s">
        <v>128</v>
      </c>
      <c r="K20" s="195">
        <v>55.02</v>
      </c>
      <c r="L20" s="195">
        <v>1.76</v>
      </c>
      <c r="M20" s="195">
        <v>5.29</v>
      </c>
      <c r="N20" s="195">
        <v>8.99</v>
      </c>
      <c r="O20" s="214">
        <v>1</v>
      </c>
      <c r="P20" s="264" t="s">
        <v>128</v>
      </c>
      <c r="Q20" s="198">
        <v>51.9</v>
      </c>
    </row>
    <row r="21" spans="1:17">
      <c r="A21" s="199"/>
      <c r="B21" s="539" t="s">
        <v>252</v>
      </c>
      <c r="C21" s="539"/>
      <c r="D21" s="539"/>
      <c r="E21" s="200"/>
      <c r="F21" s="201"/>
      <c r="G21" s="202">
        <v>7.63</v>
      </c>
      <c r="H21" s="202">
        <v>55.07</v>
      </c>
      <c r="I21" s="203">
        <v>4</v>
      </c>
      <c r="J21" s="265" t="s">
        <v>128</v>
      </c>
      <c r="K21" s="202">
        <v>30.91</v>
      </c>
      <c r="L21" s="202">
        <v>1.64</v>
      </c>
      <c r="M21" s="202">
        <v>4.62</v>
      </c>
      <c r="N21" s="225"/>
      <c r="O21" s="203"/>
      <c r="P21" s="265"/>
      <c r="Q21" s="205"/>
    </row>
    <row r="22" spans="1:17">
      <c r="A22" s="206"/>
      <c r="B22" s="540"/>
      <c r="C22" s="540"/>
      <c r="D22" s="540"/>
      <c r="E22" s="207"/>
      <c r="F22" s="208"/>
      <c r="G22" s="209">
        <v>7.9</v>
      </c>
      <c r="H22" s="209"/>
      <c r="I22" s="210"/>
      <c r="J22" s="266"/>
      <c r="K22" s="212"/>
      <c r="L22" s="212"/>
      <c r="M22" s="212"/>
      <c r="N22" s="212"/>
      <c r="O22" s="210"/>
      <c r="P22" s="266"/>
      <c r="Q22" s="213"/>
    </row>
    <row r="23" spans="1:17">
      <c r="A23" s="193">
        <v>6</v>
      </c>
      <c r="B23" s="538" t="s">
        <v>236</v>
      </c>
      <c r="C23" s="538"/>
      <c r="D23" s="538"/>
      <c r="E23" s="194" t="s">
        <v>237</v>
      </c>
      <c r="F23" s="185">
        <v>7543</v>
      </c>
      <c r="G23" s="195">
        <v>7.64</v>
      </c>
      <c r="H23" s="195">
        <v>60.95</v>
      </c>
      <c r="I23" s="196">
        <v>4</v>
      </c>
      <c r="J23" s="264" t="s">
        <v>128</v>
      </c>
      <c r="K23" s="195">
        <v>53.26</v>
      </c>
      <c r="L23" s="195">
        <v>1.72</v>
      </c>
      <c r="M23" s="195">
        <v>5.52</v>
      </c>
      <c r="N23" s="195">
        <v>9.1</v>
      </c>
      <c r="O23" s="196">
        <v>1</v>
      </c>
      <c r="P23" s="264" t="s">
        <v>128</v>
      </c>
      <c r="Q23" s="198">
        <v>40.909999999999997</v>
      </c>
    </row>
    <row r="24" spans="1:17">
      <c r="A24" s="199"/>
      <c r="B24" s="539" t="s">
        <v>238</v>
      </c>
      <c r="C24" s="539"/>
      <c r="D24" s="539"/>
      <c r="E24" s="200"/>
      <c r="F24" s="201"/>
      <c r="G24" s="202">
        <v>8.2200000000000006</v>
      </c>
      <c r="H24" s="202"/>
      <c r="I24" s="203">
        <v>4</v>
      </c>
      <c r="J24" s="265" t="s">
        <v>128</v>
      </c>
      <c r="K24" s="202">
        <v>10.59</v>
      </c>
      <c r="L24" s="225"/>
      <c r="M24" s="202">
        <v>4.21</v>
      </c>
      <c r="N24" s="225"/>
      <c r="O24" s="203"/>
      <c r="P24" s="265"/>
      <c r="Q24" s="205"/>
    </row>
    <row r="25" spans="1:17">
      <c r="A25" s="206"/>
      <c r="B25" s="540"/>
      <c r="C25" s="540"/>
      <c r="D25" s="540"/>
      <c r="E25" s="207"/>
      <c r="F25" s="208"/>
      <c r="G25" s="209">
        <v>7.63</v>
      </c>
      <c r="H25" s="209"/>
      <c r="I25" s="210"/>
      <c r="J25" s="266"/>
      <c r="K25" s="212"/>
      <c r="L25" s="212"/>
      <c r="M25" s="212"/>
      <c r="N25" s="212"/>
      <c r="O25" s="210"/>
      <c r="P25" s="266"/>
      <c r="Q25" s="213"/>
    </row>
    <row r="26" spans="1:17">
      <c r="A26" s="193">
        <v>7</v>
      </c>
      <c r="B26" s="538" t="s">
        <v>253</v>
      </c>
      <c r="C26" s="538"/>
      <c r="D26" s="538"/>
      <c r="E26" s="194" t="s">
        <v>237</v>
      </c>
      <c r="F26" s="185">
        <v>7343</v>
      </c>
      <c r="G26" s="195">
        <v>8.1999999999999993</v>
      </c>
      <c r="H26" s="195">
        <v>60.97</v>
      </c>
      <c r="I26" s="196">
        <v>4</v>
      </c>
      <c r="J26" s="264" t="s">
        <v>128</v>
      </c>
      <c r="K26" s="195">
        <v>53.94</v>
      </c>
      <c r="L26" s="195">
        <v>1.92</v>
      </c>
      <c r="M26" s="195">
        <v>6.5</v>
      </c>
      <c r="N26" s="195">
        <v>9.7100000000000009</v>
      </c>
      <c r="O26" s="196">
        <v>1</v>
      </c>
      <c r="P26" s="264" t="s">
        <v>128</v>
      </c>
      <c r="Q26" s="198">
        <v>44.58</v>
      </c>
    </row>
    <row r="27" spans="1:17">
      <c r="A27" s="199"/>
      <c r="B27" s="539" t="s">
        <v>254</v>
      </c>
      <c r="C27" s="539"/>
      <c r="D27" s="539"/>
      <c r="E27" s="200"/>
      <c r="F27" s="201"/>
      <c r="G27" s="202">
        <v>7.73</v>
      </c>
      <c r="H27" s="202">
        <v>62.05</v>
      </c>
      <c r="I27" s="203"/>
      <c r="J27" s="265"/>
      <c r="K27" s="225"/>
      <c r="L27" s="202">
        <v>1.48</v>
      </c>
      <c r="M27" s="202">
        <v>5.7</v>
      </c>
      <c r="N27" s="225"/>
      <c r="O27" s="203"/>
      <c r="P27" s="265"/>
      <c r="Q27" s="205"/>
    </row>
    <row r="28" spans="1:17">
      <c r="A28" s="206"/>
      <c r="B28" s="540"/>
      <c r="C28" s="540"/>
      <c r="D28" s="540"/>
      <c r="E28" s="207"/>
      <c r="F28" s="208"/>
      <c r="G28" s="209">
        <v>7.76</v>
      </c>
      <c r="H28" s="209">
        <v>59.56</v>
      </c>
      <c r="I28" s="210"/>
      <c r="J28" s="266"/>
      <c r="K28" s="212"/>
      <c r="L28" s="212"/>
      <c r="M28" s="212"/>
      <c r="N28" s="212"/>
      <c r="O28" s="210"/>
      <c r="P28" s="266"/>
      <c r="Q28" s="213"/>
    </row>
    <row r="29" spans="1:17">
      <c r="A29" s="193">
        <v>8</v>
      </c>
      <c r="B29" s="538" t="s">
        <v>241</v>
      </c>
      <c r="C29" s="538"/>
      <c r="D29" s="538"/>
      <c r="E29" s="194" t="s">
        <v>237</v>
      </c>
      <c r="F29" s="185">
        <v>7230</v>
      </c>
      <c r="G29" s="195">
        <v>7.42</v>
      </c>
      <c r="H29" s="195">
        <v>61.65</v>
      </c>
      <c r="I29" s="196">
        <v>4</v>
      </c>
      <c r="J29" s="264" t="s">
        <v>128</v>
      </c>
      <c r="K29" s="195">
        <v>49.82</v>
      </c>
      <c r="L29" s="195">
        <v>1.54</v>
      </c>
      <c r="M29" s="195">
        <v>5.52</v>
      </c>
      <c r="N29" s="195">
        <v>1.33</v>
      </c>
      <c r="O29" s="196">
        <v>1</v>
      </c>
      <c r="P29" s="264" t="s">
        <v>128</v>
      </c>
      <c r="Q29" s="198">
        <v>4.5999999999999996</v>
      </c>
    </row>
    <row r="30" spans="1:17">
      <c r="A30" s="199"/>
      <c r="B30" s="539"/>
      <c r="C30" s="539"/>
      <c r="D30" s="539"/>
      <c r="E30" s="200"/>
      <c r="F30" s="226"/>
      <c r="G30" s="202">
        <v>8.2100000000000009</v>
      </c>
      <c r="H30" s="202">
        <v>59.03</v>
      </c>
      <c r="I30" s="203"/>
      <c r="J30" s="265"/>
      <c r="K30" s="225"/>
      <c r="L30" s="202">
        <v>1.48</v>
      </c>
      <c r="M30" s="202">
        <v>4.97</v>
      </c>
      <c r="N30" s="225"/>
      <c r="O30" s="203"/>
      <c r="P30" s="265"/>
      <c r="Q30" s="205"/>
    </row>
    <row r="31" spans="1:17">
      <c r="A31" s="206"/>
      <c r="B31" s="540"/>
      <c r="C31" s="540"/>
      <c r="D31" s="540"/>
      <c r="E31" s="207"/>
      <c r="F31" s="227"/>
      <c r="G31" s="209">
        <v>7.87</v>
      </c>
      <c r="H31" s="209"/>
      <c r="I31" s="210"/>
      <c r="J31" s="266"/>
      <c r="K31" s="212"/>
      <c r="L31" s="212"/>
      <c r="M31" s="212"/>
      <c r="N31" s="212"/>
      <c r="O31" s="210"/>
      <c r="P31" s="266"/>
      <c r="Q31" s="213"/>
    </row>
    <row r="32" spans="1:17">
      <c r="A32" s="193">
        <v>9</v>
      </c>
      <c r="B32" s="538"/>
      <c r="C32" s="538"/>
      <c r="D32" s="538"/>
      <c r="E32" s="194"/>
      <c r="F32" s="185"/>
      <c r="G32" s="228"/>
      <c r="H32" s="228"/>
      <c r="I32" s="267"/>
      <c r="J32" s="197"/>
      <c r="K32" s="228"/>
      <c r="L32" s="228"/>
      <c r="M32" s="228"/>
      <c r="N32" s="228"/>
      <c r="O32" s="267"/>
      <c r="P32" s="197"/>
      <c r="Q32" s="268"/>
    </row>
    <row r="33" spans="1:17">
      <c r="A33" s="199"/>
      <c r="B33" s="539"/>
      <c r="C33" s="539"/>
      <c r="D33" s="539"/>
      <c r="E33" s="200"/>
      <c r="F33" s="226"/>
      <c r="G33" s="233"/>
      <c r="H33" s="233"/>
      <c r="I33" s="269"/>
      <c r="J33" s="204"/>
      <c r="K33" s="233"/>
      <c r="L33" s="233"/>
      <c r="M33" s="233"/>
      <c r="N33" s="233"/>
      <c r="O33" s="269"/>
      <c r="P33" s="204"/>
      <c r="Q33" s="270"/>
    </row>
    <row r="34" spans="1:17">
      <c r="A34" s="206"/>
      <c r="B34" s="540"/>
      <c r="C34" s="540"/>
      <c r="D34" s="540"/>
      <c r="E34" s="207"/>
      <c r="F34" s="227"/>
      <c r="G34" s="238"/>
      <c r="H34" s="238"/>
      <c r="I34" s="271"/>
      <c r="J34" s="211"/>
      <c r="K34" s="238"/>
      <c r="L34" s="238"/>
      <c r="M34" s="238"/>
      <c r="N34" s="238"/>
      <c r="O34" s="271"/>
      <c r="P34" s="211"/>
      <c r="Q34" s="272"/>
    </row>
    <row r="35" spans="1:17">
      <c r="A35" s="244">
        <v>10</v>
      </c>
      <c r="B35" s="542"/>
      <c r="C35" s="542"/>
      <c r="D35" s="542"/>
      <c r="E35" s="245"/>
      <c r="F35" s="246"/>
      <c r="G35" s="247"/>
      <c r="H35" s="247"/>
      <c r="I35" s="273"/>
      <c r="J35" s="249"/>
      <c r="K35" s="247"/>
      <c r="L35" s="247"/>
      <c r="M35" s="247"/>
      <c r="N35" s="247"/>
      <c r="O35" s="273"/>
      <c r="P35" s="249"/>
      <c r="Q35" s="274"/>
    </row>
    <row r="36" spans="1:17">
      <c r="A36" s="199"/>
      <c r="B36" s="539"/>
      <c r="C36" s="539"/>
      <c r="D36" s="539"/>
      <c r="E36" s="200"/>
      <c r="F36" s="226"/>
      <c r="G36" s="233"/>
      <c r="H36" s="233"/>
      <c r="I36" s="269"/>
      <c r="J36" s="204"/>
      <c r="K36" s="233"/>
      <c r="L36" s="233"/>
      <c r="M36" s="233"/>
      <c r="N36" s="233"/>
      <c r="O36" s="269"/>
      <c r="P36" s="204"/>
      <c r="Q36" s="270"/>
    </row>
    <row r="37" spans="1:17">
      <c r="A37" s="206"/>
      <c r="B37" s="540"/>
      <c r="C37" s="540"/>
      <c r="D37" s="540"/>
      <c r="E37" s="207"/>
      <c r="F37" s="227"/>
      <c r="G37" s="238"/>
      <c r="H37" s="238"/>
      <c r="I37" s="271"/>
      <c r="J37" s="211"/>
      <c r="K37" s="238"/>
      <c r="L37" s="238"/>
      <c r="M37" s="238"/>
      <c r="N37" s="238"/>
      <c r="O37" s="271"/>
      <c r="P37" s="211"/>
      <c r="Q37" s="272"/>
    </row>
  </sheetData>
  <mergeCells count="38"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4:F4"/>
    <mergeCell ref="H4:I4"/>
    <mergeCell ref="A5:Q5"/>
    <mergeCell ref="B6:D7"/>
    <mergeCell ref="I6:K6"/>
    <mergeCell ref="O6:Q6"/>
    <mergeCell ref="I7:K7"/>
    <mergeCell ref="O7:Q7"/>
  </mergeCells>
  <pageMargins left="0.70833333333333304" right="0.70833333333333304" top="0.78749999999999998" bottom="0.78749999999999998" header="0.511811023622047" footer="0.511811023622047"/>
  <pageSetup paperSize="9" scale="72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A9" sqref="A9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7" width="8.7109375" style="82" customWidth="1"/>
    <col min="18" max="18" width="8.7109375" style="80" customWidth="1"/>
    <col min="19" max="19" width="8.85546875" style="82" customWidth="1"/>
    <col min="20" max="20" width="8.85546875" style="80" customWidth="1"/>
    <col min="21" max="21" width="5.28515625" style="79" customWidth="1"/>
    <col min="22" max="22" width="13.7109375" style="79" customWidth="1"/>
    <col min="23" max="23" width="10" style="79" customWidth="1"/>
    <col min="24" max="24" width="7" style="79" customWidth="1"/>
    <col min="25" max="242" width="9.140625" style="83" customWidth="1"/>
    <col min="243" max="243" width="2.7109375" style="83" customWidth="1"/>
    <col min="244" max="244" width="17.5703125" style="83" customWidth="1"/>
    <col min="245" max="245" width="11.5703125" style="83" hidden="1" customWidth="1"/>
    <col min="246" max="16384" width="1.7109375" style="83"/>
  </cols>
  <sheetData>
    <row r="1" spans="1:245" s="86" customFormat="1" ht="36">
      <c r="A1" s="518" t="s">
        <v>255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85"/>
    </row>
    <row r="2" spans="1:245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90"/>
      <c r="Q2" s="87"/>
      <c r="R2" s="87"/>
      <c r="S2" s="89"/>
      <c r="T2" s="87"/>
      <c r="U2" s="85"/>
      <c r="V2" s="85"/>
      <c r="W2" s="85"/>
      <c r="X2" s="85"/>
    </row>
    <row r="3" spans="1:245" s="86" customFormat="1" ht="21">
      <c r="A3" s="91"/>
      <c r="B3" s="92" t="s">
        <v>117</v>
      </c>
      <c r="C3" s="93" t="s">
        <v>118</v>
      </c>
      <c r="D3" s="519" t="s">
        <v>22</v>
      </c>
      <c r="E3" s="519"/>
      <c r="F3" s="519"/>
      <c r="G3" s="519" t="s">
        <v>256</v>
      </c>
      <c r="H3" s="519"/>
      <c r="I3" s="519"/>
      <c r="J3" s="519" t="s">
        <v>257</v>
      </c>
      <c r="K3" s="519"/>
      <c r="L3" s="519"/>
      <c r="M3" s="519" t="s">
        <v>45</v>
      </c>
      <c r="N3" s="519"/>
      <c r="O3" s="519"/>
      <c r="P3" s="94" t="s">
        <v>123</v>
      </c>
      <c r="Q3" s="94" t="s">
        <v>258</v>
      </c>
      <c r="R3" s="95" t="s">
        <v>124</v>
      </c>
      <c r="S3" s="520" t="s">
        <v>125</v>
      </c>
      <c r="T3" s="520"/>
      <c r="U3" s="520" t="s">
        <v>126</v>
      </c>
      <c r="V3" s="520"/>
      <c r="W3" s="96" t="s">
        <v>14</v>
      </c>
      <c r="X3" s="87"/>
      <c r="Y3" s="97"/>
      <c r="Z3" s="97"/>
      <c r="AA3" s="97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s="86" customFormat="1" ht="21">
      <c r="A4" s="98">
        <v>1</v>
      </c>
      <c r="B4" s="275" t="s">
        <v>259</v>
      </c>
      <c r="C4" s="100">
        <v>777644380</v>
      </c>
      <c r="D4" s="101"/>
      <c r="E4" s="102"/>
      <c r="F4" s="103"/>
      <c r="G4" s="104">
        <v>1</v>
      </c>
      <c r="H4" s="105" t="s">
        <v>128</v>
      </c>
      <c r="I4" s="106">
        <v>1</v>
      </c>
      <c r="J4" s="104">
        <v>0</v>
      </c>
      <c r="K4" s="105" t="s">
        <v>128</v>
      </c>
      <c r="L4" s="106">
        <v>3</v>
      </c>
      <c r="M4" s="104">
        <v>0</v>
      </c>
      <c r="N4" s="105" t="s">
        <v>128</v>
      </c>
      <c r="O4" s="106">
        <v>2</v>
      </c>
      <c r="P4" s="107">
        <f>IF(G4&gt;I4,1,0)+IF(J4&gt;L4,1,0)+IF(M4&gt;O4,1,0)</f>
        <v>0</v>
      </c>
      <c r="Q4" s="107">
        <f>IF(G4=I4,1,0)+IF(J4=L4,1,0)+IF(M4=O4,1,0)</f>
        <v>1</v>
      </c>
      <c r="R4" s="108">
        <f>IF(G4&lt;I4,1,0)+IF(J4&lt;L4,1,0)+IF(M4&lt;O4,1,0)</f>
        <v>2</v>
      </c>
      <c r="S4" s="109">
        <f>G4+J4+M4</f>
        <v>1</v>
      </c>
      <c r="T4" s="108">
        <f>I4+L4+O4</f>
        <v>6</v>
      </c>
      <c r="U4" s="521">
        <f>P4*3+Q4*1</f>
        <v>1</v>
      </c>
      <c r="V4" s="521"/>
      <c r="W4" s="110">
        <f>1+IF(U4&lt;U5,1,0)+IF(U4&lt;U6,1,0)+IF(U4&lt;U7,1,0)</f>
        <v>3</v>
      </c>
      <c r="X4" s="85"/>
      <c r="Y4" s="97"/>
      <c r="Z4" s="97"/>
      <c r="AA4" s="111"/>
    </row>
    <row r="5" spans="1:245" s="86" customFormat="1" ht="21">
      <c r="A5" s="98">
        <v>2</v>
      </c>
      <c r="B5" s="275" t="s">
        <v>95</v>
      </c>
      <c r="C5" s="100">
        <v>602693433</v>
      </c>
      <c r="D5" s="104">
        <f>I4</f>
        <v>1</v>
      </c>
      <c r="E5" s="112" t="s">
        <v>128</v>
      </c>
      <c r="F5" s="106">
        <f>G4</f>
        <v>1</v>
      </c>
      <c r="G5" s="113"/>
      <c r="H5" s="114"/>
      <c r="I5" s="115"/>
      <c r="J5" s="104">
        <v>1</v>
      </c>
      <c r="K5" s="105" t="s">
        <v>128</v>
      </c>
      <c r="L5" s="106">
        <v>7</v>
      </c>
      <c r="M5" s="104">
        <v>2</v>
      </c>
      <c r="N5" s="105" t="s">
        <v>128</v>
      </c>
      <c r="O5" s="106">
        <v>5</v>
      </c>
      <c r="P5" s="107">
        <f>IF(D5&gt;F5,1,0)+IF(J5&gt;L5,1,0)+IF(M5&gt;O5,1,0)</f>
        <v>0</v>
      </c>
      <c r="Q5" s="107">
        <f>IF(D5=F5,1,0)+IF(J5=L5,1,0)+IF(M5=O5,1,0)</f>
        <v>1</v>
      </c>
      <c r="R5" s="108">
        <f>IF(D5&lt;F5,1,0)+IF(J5&lt;L5,1,0)+IF(M5&lt;O5,1,0)</f>
        <v>2</v>
      </c>
      <c r="S5" s="109">
        <f>D5+J5+M5</f>
        <v>4</v>
      </c>
      <c r="T5" s="108">
        <f>F5+L5+O5</f>
        <v>13</v>
      </c>
      <c r="U5" s="521">
        <f>P5*3+Q5*1</f>
        <v>1</v>
      </c>
      <c r="V5" s="521"/>
      <c r="W5" s="110">
        <v>4</v>
      </c>
      <c r="X5" s="85"/>
      <c r="Y5" s="97"/>
      <c r="Z5" s="97"/>
      <c r="AA5" s="111"/>
    </row>
    <row r="6" spans="1:245" ht="21">
      <c r="A6" s="98">
        <v>3</v>
      </c>
      <c r="B6" s="275" t="s">
        <v>260</v>
      </c>
      <c r="C6" s="100">
        <v>602235700</v>
      </c>
      <c r="D6" s="104">
        <f>L4</f>
        <v>3</v>
      </c>
      <c r="E6" s="112" t="s">
        <v>128</v>
      </c>
      <c r="F6" s="106">
        <f>J4</f>
        <v>0</v>
      </c>
      <c r="G6" s="104">
        <f>L5</f>
        <v>7</v>
      </c>
      <c r="H6" s="112" t="s">
        <v>128</v>
      </c>
      <c r="I6" s="106">
        <f>J5</f>
        <v>1</v>
      </c>
      <c r="J6" s="113"/>
      <c r="K6" s="114"/>
      <c r="L6" s="115"/>
      <c r="M6" s="104">
        <v>3</v>
      </c>
      <c r="N6" s="105" t="s">
        <v>128</v>
      </c>
      <c r="O6" s="106">
        <v>1</v>
      </c>
      <c r="P6" s="107">
        <f>IF(D6&gt;F6,1,0)+IF(G6&gt;I6,1,0)+IF(M6&gt;O6,1,0)</f>
        <v>3</v>
      </c>
      <c r="Q6" s="107">
        <f>IF(D6=F6,1,0)+IF(G6=I6,1,0)+IF(M6=O6,1,0)</f>
        <v>0</v>
      </c>
      <c r="R6" s="108">
        <f>IF(D6&lt;F6,1,0)+IF(G6&lt;I6,1,0)+IF(M6&lt;O6,1,0)</f>
        <v>0</v>
      </c>
      <c r="S6" s="109">
        <f>D6+G6+M6</f>
        <v>13</v>
      </c>
      <c r="T6" s="108">
        <f>F6+I6+O6</f>
        <v>2</v>
      </c>
      <c r="U6" s="521">
        <f>P6*3+Q6*1</f>
        <v>9</v>
      </c>
      <c r="V6" s="521"/>
      <c r="W6" s="110">
        <f>1+IF(U6&lt;U4,1,0)+IF(U6&lt;U5,1,0)+IF(U6&lt;U7,1,0)</f>
        <v>1</v>
      </c>
      <c r="X6" s="85"/>
      <c r="Y6" s="97"/>
      <c r="Z6" s="97"/>
      <c r="AA6" s="111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</row>
    <row r="7" spans="1:245" s="116" customFormat="1" ht="21">
      <c r="A7" s="98">
        <v>4</v>
      </c>
      <c r="B7" s="275" t="s">
        <v>144</v>
      </c>
      <c r="C7" s="100">
        <v>737215132</v>
      </c>
      <c r="D7" s="104">
        <f>O4</f>
        <v>2</v>
      </c>
      <c r="E7" s="112" t="s">
        <v>128</v>
      </c>
      <c r="F7" s="106">
        <f>M4</f>
        <v>0</v>
      </c>
      <c r="G7" s="104">
        <f>O5</f>
        <v>5</v>
      </c>
      <c r="H7" s="112" t="s">
        <v>128</v>
      </c>
      <c r="I7" s="106">
        <f>M5</f>
        <v>2</v>
      </c>
      <c r="J7" s="104">
        <f>O6</f>
        <v>1</v>
      </c>
      <c r="K7" s="112" t="s">
        <v>128</v>
      </c>
      <c r="L7" s="106">
        <f>M6</f>
        <v>3</v>
      </c>
      <c r="M7" s="113"/>
      <c r="N7" s="114"/>
      <c r="O7" s="115"/>
      <c r="P7" s="107">
        <f>IF(D7&gt;F7,1,0)+IF(G7&gt;I7,1,0)+IF(J7&gt;L7,1,0)</f>
        <v>2</v>
      </c>
      <c r="Q7" s="107">
        <f>IF(D7=F7,1,0)+IF(G7=I7,1,0)+IF(J7=L7,1,0)</f>
        <v>0</v>
      </c>
      <c r="R7" s="108">
        <f>IF(D7&lt;F7,1,0)+IF(G7&lt;I7,1,0)+IF(J7&lt;L7,1,0)</f>
        <v>1</v>
      </c>
      <c r="S7" s="109">
        <f>D7+G7+J7</f>
        <v>8</v>
      </c>
      <c r="T7" s="108">
        <f>F7+I7+L7</f>
        <v>5</v>
      </c>
      <c r="U7" s="521">
        <f>P7*3+Q7*1</f>
        <v>6</v>
      </c>
      <c r="V7" s="521"/>
      <c r="W7" s="110">
        <f>1+IF(U7&lt;U4,1,0)+IF(U7&lt;U5,1,0)+IF(U7&lt;U6,1,0)</f>
        <v>2</v>
      </c>
      <c r="X7" s="85"/>
      <c r="Y7" s="97"/>
      <c r="Z7" s="97"/>
      <c r="AA7" s="111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</row>
    <row r="8" spans="1:245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9"/>
      <c r="Q8" s="118"/>
      <c r="R8" s="118"/>
      <c r="S8" s="119"/>
      <c r="T8" s="118"/>
      <c r="U8" s="522"/>
      <c r="V8" s="522"/>
      <c r="W8" s="117"/>
      <c r="X8" s="79"/>
      <c r="Y8" s="120"/>
      <c r="Z8" s="120"/>
      <c r="AA8" s="121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</row>
    <row r="9" spans="1:245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4"/>
      <c r="U9" s="122"/>
      <c r="V9" s="122"/>
      <c r="W9" s="122"/>
      <c r="X9" s="125"/>
      <c r="Y9" s="126"/>
      <c r="Z9" s="126"/>
      <c r="AA9" s="127"/>
    </row>
    <row r="10" spans="1:245" s="129" customFormat="1" ht="18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4"/>
      <c r="U10" s="122"/>
      <c r="V10" s="122"/>
      <c r="W10" s="122"/>
      <c r="X10" s="125"/>
      <c r="Y10" s="126"/>
      <c r="Z10" s="126"/>
      <c r="AA10" s="127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</row>
    <row r="11" spans="1:245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4"/>
      <c r="U11" s="122"/>
      <c r="V11" s="122"/>
      <c r="W11" s="122"/>
      <c r="X11" s="125"/>
      <c r="Y11" s="126"/>
      <c r="Z11" s="126"/>
      <c r="AA11" s="127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</row>
    <row r="12" spans="1:245" s="129" customFormat="1">
      <c r="A12" s="130"/>
      <c r="B12" s="523" t="s">
        <v>134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131"/>
      <c r="Y12" s="132"/>
      <c r="Z12" s="132"/>
      <c r="AA12" s="133"/>
    </row>
    <row r="13" spans="1:245" s="129" customFormat="1" ht="18">
      <c r="A13" s="130"/>
      <c r="B13" s="524" t="s">
        <v>261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</row>
    <row r="14" spans="1:245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</row>
    <row r="15" spans="1:245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</row>
    <row r="16" spans="1:245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</row>
    <row r="17" spans="1:245" s="129" customFormat="1" ht="18">
      <c r="A17" s="131"/>
      <c r="B17" s="525" t="s">
        <v>262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131"/>
    </row>
    <row r="18" spans="1:245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131"/>
    </row>
    <row r="19" spans="1:245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131"/>
    </row>
    <row r="20" spans="1:245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131"/>
    </row>
    <row r="21" spans="1:245" s="129" customFormat="1" ht="18">
      <c r="A21" s="131"/>
      <c r="B21" s="525" t="s">
        <v>263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131"/>
    </row>
    <row r="22" spans="1:245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131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</row>
    <row r="23" spans="1:245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131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</row>
    <row r="24" spans="1:245"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</row>
    <row r="25" spans="1:245">
      <c r="B25" s="135" t="s">
        <v>264</v>
      </c>
      <c r="D25" s="546" t="s">
        <v>265</v>
      </c>
      <c r="E25" s="546"/>
      <c r="F25" s="546"/>
      <c r="G25" s="546"/>
      <c r="H25" s="546"/>
      <c r="I25" s="546"/>
      <c r="J25" s="546"/>
      <c r="L25" s="81" t="s">
        <v>139</v>
      </c>
      <c r="O25" s="547">
        <v>45310</v>
      </c>
      <c r="P25" s="547"/>
      <c r="Q25" s="547"/>
    </row>
    <row r="26" spans="1:245">
      <c r="P26" s="139"/>
      <c r="Q26" s="139"/>
    </row>
    <row r="27" spans="1:245">
      <c r="P27" s="139"/>
      <c r="Q27" s="139"/>
    </row>
    <row r="28" spans="1:245">
      <c r="P28" s="139"/>
      <c r="Q28" s="139"/>
    </row>
    <row r="29" spans="1:245">
      <c r="P29" s="139"/>
      <c r="Q29" s="139"/>
    </row>
    <row r="30" spans="1:245">
      <c r="P30" s="139"/>
      <c r="Q30" s="139"/>
    </row>
    <row r="31" spans="1:245">
      <c r="P31" s="139"/>
      <c r="Q31" s="139"/>
    </row>
    <row r="32" spans="1:245">
      <c r="P32" s="139"/>
      <c r="Q32" s="139"/>
    </row>
    <row r="33" spans="16:17">
      <c r="P33" s="139"/>
      <c r="Q33" s="139"/>
    </row>
    <row r="34" spans="16:17">
      <c r="P34" s="139"/>
      <c r="Q34" s="139"/>
    </row>
    <row r="35" spans="16:17">
      <c r="P35" s="139"/>
      <c r="Q35" s="139"/>
    </row>
    <row r="36" spans="16:17">
      <c r="P36" s="139"/>
      <c r="Q36" s="139"/>
    </row>
    <row r="37" spans="16:17">
      <c r="P37" s="139"/>
      <c r="Q37" s="139"/>
    </row>
    <row r="38" spans="16:17">
      <c r="P38" s="139"/>
      <c r="Q38" s="139"/>
    </row>
    <row r="39" spans="16:17">
      <c r="P39" s="139"/>
      <c r="Q39" s="139"/>
    </row>
    <row r="40" spans="16:17">
      <c r="P40" s="139"/>
      <c r="Q40" s="139"/>
    </row>
  </sheetData>
  <mergeCells count="27">
    <mergeCell ref="B22:W22"/>
    <mergeCell ref="B23:W23"/>
    <mergeCell ref="B24:W24"/>
    <mergeCell ref="D25:J25"/>
    <mergeCell ref="O25:Q25"/>
    <mergeCell ref="B17:W17"/>
    <mergeCell ref="B18:W18"/>
    <mergeCell ref="B19:W19"/>
    <mergeCell ref="B20:W20"/>
    <mergeCell ref="B21:W21"/>
    <mergeCell ref="B12:W12"/>
    <mergeCell ref="B13:W13"/>
    <mergeCell ref="B14:W14"/>
    <mergeCell ref="B15:W15"/>
    <mergeCell ref="B16:W16"/>
    <mergeCell ref="U4:V4"/>
    <mergeCell ref="U5:V5"/>
    <mergeCell ref="U6:V6"/>
    <mergeCell ref="U7:V7"/>
    <mergeCell ref="U8:V8"/>
    <mergeCell ref="A1:W1"/>
    <mergeCell ref="D3:F3"/>
    <mergeCell ref="G3:I3"/>
    <mergeCell ref="J3:L3"/>
    <mergeCell ref="M3:O3"/>
    <mergeCell ref="S3:T3"/>
    <mergeCell ref="U3:V3"/>
  </mergeCells>
  <pageMargins left="0.70833333333333304" right="0.70833333333333304" top="0.78749999999999998" bottom="0.78749999999999998" header="0.511811023622047" footer="0.511811023622047"/>
  <pageSetup paperSize="9" scale="76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B13" sqref="B13:W13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7" width="8.7109375" style="82" customWidth="1"/>
    <col min="18" max="18" width="8.7109375" style="80" customWidth="1"/>
    <col min="19" max="19" width="8.85546875" style="82" customWidth="1"/>
    <col min="20" max="20" width="8.85546875" style="80" customWidth="1"/>
    <col min="21" max="21" width="5.28515625" style="79" customWidth="1"/>
    <col min="22" max="22" width="13.7109375" style="79" customWidth="1"/>
    <col min="23" max="23" width="10" style="79" customWidth="1"/>
    <col min="24" max="24" width="7" style="79" customWidth="1"/>
    <col min="25" max="242" width="9.140625" style="83" customWidth="1"/>
    <col min="243" max="243" width="2.7109375" style="83" customWidth="1"/>
    <col min="244" max="244" width="17.5703125" style="83" customWidth="1"/>
    <col min="245" max="245" width="11.5703125" style="83" hidden="1" customWidth="1"/>
    <col min="246" max="16384" width="1.7109375" style="83"/>
  </cols>
  <sheetData>
    <row r="1" spans="1:245" s="86" customFormat="1" ht="36">
      <c r="A1" s="518" t="s">
        <v>266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85"/>
    </row>
    <row r="2" spans="1:245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90"/>
      <c r="Q2" s="87"/>
      <c r="R2" s="87"/>
      <c r="S2" s="89"/>
      <c r="T2" s="87"/>
      <c r="U2" s="85"/>
      <c r="V2" s="85"/>
      <c r="W2" s="85"/>
      <c r="X2" s="85"/>
    </row>
    <row r="3" spans="1:245" s="86" customFormat="1" ht="21">
      <c r="A3" s="91"/>
      <c r="B3" s="92" t="s">
        <v>117</v>
      </c>
      <c r="C3" s="93" t="s">
        <v>118</v>
      </c>
      <c r="D3" s="519" t="s">
        <v>22</v>
      </c>
      <c r="E3" s="519"/>
      <c r="F3" s="519"/>
      <c r="G3" s="519" t="s">
        <v>42</v>
      </c>
      <c r="H3" s="519"/>
      <c r="I3" s="519"/>
      <c r="J3" s="519" t="s">
        <v>257</v>
      </c>
      <c r="K3" s="519"/>
      <c r="L3" s="519"/>
      <c r="M3" s="519" t="s">
        <v>243</v>
      </c>
      <c r="N3" s="519"/>
      <c r="O3" s="519"/>
      <c r="P3" s="94" t="s">
        <v>123</v>
      </c>
      <c r="Q3" s="94" t="s">
        <v>258</v>
      </c>
      <c r="R3" s="95" t="s">
        <v>124</v>
      </c>
      <c r="S3" s="520" t="s">
        <v>125</v>
      </c>
      <c r="T3" s="520"/>
      <c r="U3" s="520" t="s">
        <v>126</v>
      </c>
      <c r="V3" s="520"/>
      <c r="W3" s="96" t="s">
        <v>14</v>
      </c>
      <c r="X3" s="87"/>
      <c r="Y3" s="97"/>
      <c r="Z3" s="97"/>
      <c r="AA3" s="97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s="86" customFormat="1" ht="21">
      <c r="A4" s="98">
        <v>1</v>
      </c>
      <c r="B4" s="99" t="s">
        <v>267</v>
      </c>
      <c r="C4" s="100">
        <v>777644380</v>
      </c>
      <c r="D4" s="101"/>
      <c r="E4" s="102"/>
      <c r="F4" s="103"/>
      <c r="G4" s="104">
        <v>0</v>
      </c>
      <c r="H4" s="105" t="s">
        <v>128</v>
      </c>
      <c r="I4" s="106">
        <v>2</v>
      </c>
      <c r="J4" s="104">
        <v>4</v>
      </c>
      <c r="K4" s="105" t="s">
        <v>128</v>
      </c>
      <c r="L4" s="106">
        <v>1</v>
      </c>
      <c r="M4" s="104">
        <v>2</v>
      </c>
      <c r="N4" s="105" t="s">
        <v>128</v>
      </c>
      <c r="O4" s="106">
        <v>1</v>
      </c>
      <c r="P4" s="107">
        <f>IF(G4&gt;I4,1,0)+IF(J4&gt;L4,1,0)+IF(M4&gt;O4,1,0)</f>
        <v>2</v>
      </c>
      <c r="Q4" s="107">
        <f>IF(G4=I4,1,0)+IF(J4=L4,1,0)+IF(M4=O4,1,0)</f>
        <v>0</v>
      </c>
      <c r="R4" s="108">
        <f>IF(G4&lt;I4,1,0)+IF(J4&lt;L4,1,0)+IF(M4&lt;O4,1,0)</f>
        <v>1</v>
      </c>
      <c r="S4" s="109">
        <f>G4+J4+M4</f>
        <v>6</v>
      </c>
      <c r="T4" s="108">
        <f>I4+L4+O4</f>
        <v>4</v>
      </c>
      <c r="U4" s="521">
        <f>P4*3+Q4*1</f>
        <v>6</v>
      </c>
      <c r="V4" s="521"/>
      <c r="W4" s="110">
        <f>1+IF(U4&lt;U5,1,0)+IF(U4&lt;U6,1,0)+IF(U4&lt;U7,1,0)</f>
        <v>2</v>
      </c>
      <c r="X4" s="85"/>
      <c r="Y4" s="97"/>
      <c r="Z4" s="97"/>
      <c r="AA4" s="111"/>
    </row>
    <row r="5" spans="1:245" s="86" customFormat="1" ht="21">
      <c r="A5" s="98">
        <v>2</v>
      </c>
      <c r="B5" s="275" t="s">
        <v>131</v>
      </c>
      <c r="C5" s="100">
        <v>602693433</v>
      </c>
      <c r="D5" s="104">
        <f>I4</f>
        <v>2</v>
      </c>
      <c r="E5" s="112" t="s">
        <v>128</v>
      </c>
      <c r="F5" s="106">
        <f>G4</f>
        <v>0</v>
      </c>
      <c r="G5" s="113"/>
      <c r="H5" s="114"/>
      <c r="I5" s="115"/>
      <c r="J5" s="104">
        <v>1</v>
      </c>
      <c r="K5" s="105" t="s">
        <v>128</v>
      </c>
      <c r="L5" s="106">
        <v>0</v>
      </c>
      <c r="M5" s="104">
        <v>4</v>
      </c>
      <c r="N5" s="105" t="s">
        <v>128</v>
      </c>
      <c r="O5" s="106">
        <v>0</v>
      </c>
      <c r="P5" s="107">
        <f>IF(D5&gt;F5,1,0)+IF(J5&gt;L5,1,0)+IF(M5&gt;O5,1,0)</f>
        <v>3</v>
      </c>
      <c r="Q5" s="107">
        <f>IF(D5=F5,1,0)+IF(J5=L5,1,0)+IF(M5=O5,1,0)</f>
        <v>0</v>
      </c>
      <c r="R5" s="108">
        <f>IF(D5&lt;F5,1,0)+IF(J5&lt;L5,1,0)+IF(M5&lt;O5,1,0)</f>
        <v>0</v>
      </c>
      <c r="S5" s="109">
        <f>D5+J5+M5</f>
        <v>7</v>
      </c>
      <c r="T5" s="108">
        <f>F5+L5+O5</f>
        <v>0</v>
      </c>
      <c r="U5" s="521">
        <f>P5*3+Q5*1</f>
        <v>9</v>
      </c>
      <c r="V5" s="521"/>
      <c r="W5" s="110">
        <f>1+IF(U5&lt;U4,1,0)+IF(U5&lt;U6,1,0)+IF(U5&lt;U7,1,0)</f>
        <v>1</v>
      </c>
      <c r="X5" s="85"/>
      <c r="Y5" s="97"/>
      <c r="Z5" s="97"/>
      <c r="AA5" s="111"/>
    </row>
    <row r="6" spans="1:245" ht="21">
      <c r="A6" s="98">
        <v>3</v>
      </c>
      <c r="B6" s="275" t="s">
        <v>260</v>
      </c>
      <c r="C6" s="100">
        <v>602235700</v>
      </c>
      <c r="D6" s="104">
        <f>L4</f>
        <v>1</v>
      </c>
      <c r="E6" s="112" t="s">
        <v>128</v>
      </c>
      <c r="F6" s="106">
        <f>J4</f>
        <v>4</v>
      </c>
      <c r="G6" s="104">
        <f>L5</f>
        <v>0</v>
      </c>
      <c r="H6" s="112" t="s">
        <v>128</v>
      </c>
      <c r="I6" s="106">
        <v>1</v>
      </c>
      <c r="J6" s="113"/>
      <c r="K6" s="114"/>
      <c r="L6" s="115"/>
      <c r="M6" s="104">
        <v>4</v>
      </c>
      <c r="N6" s="105" t="s">
        <v>128</v>
      </c>
      <c r="O6" s="106">
        <v>1</v>
      </c>
      <c r="P6" s="107">
        <f>IF(D6&gt;F6,1,0)+IF(G6&gt;I6,1,0)+IF(M6&gt;O6,1,0)</f>
        <v>1</v>
      </c>
      <c r="Q6" s="107">
        <f>IF(D6=F6,1,0)+IF(G6=I6,1,0)+IF(M6=O6,1,0)</f>
        <v>0</v>
      </c>
      <c r="R6" s="108">
        <f>IF(D6&lt;F6,1,0)+IF(G6&lt;I6,1,0)+IF(M6&lt;O6,1,0)</f>
        <v>2</v>
      </c>
      <c r="S6" s="109">
        <f>D6+G6+M6</f>
        <v>5</v>
      </c>
      <c r="T6" s="108">
        <f>F6+I6+O6</f>
        <v>6</v>
      </c>
      <c r="U6" s="521">
        <f>P6*3+Q6*1</f>
        <v>3</v>
      </c>
      <c r="V6" s="521"/>
      <c r="W6" s="110">
        <f>1+IF(U6&lt;U4,1,0)+IF(U6&lt;U5,1,0)+IF(U6&lt;U7,1,0)</f>
        <v>3</v>
      </c>
      <c r="X6" s="85"/>
      <c r="Y6" s="97"/>
      <c r="Z6" s="97"/>
      <c r="AA6" s="111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</row>
    <row r="7" spans="1:245" s="116" customFormat="1" ht="21">
      <c r="A7" s="98">
        <v>4</v>
      </c>
      <c r="B7" s="275" t="s">
        <v>130</v>
      </c>
      <c r="C7" s="100">
        <v>737215132</v>
      </c>
      <c r="D7" s="104">
        <f>O4</f>
        <v>1</v>
      </c>
      <c r="E7" s="112" t="s">
        <v>128</v>
      </c>
      <c r="F7" s="106">
        <f>M4</f>
        <v>2</v>
      </c>
      <c r="G7" s="104">
        <f>O5</f>
        <v>0</v>
      </c>
      <c r="H7" s="112" t="s">
        <v>128</v>
      </c>
      <c r="I7" s="106">
        <v>4</v>
      </c>
      <c r="J7" s="104">
        <f>O6</f>
        <v>1</v>
      </c>
      <c r="K7" s="112" t="s">
        <v>128</v>
      </c>
      <c r="L7" s="106">
        <f>M6</f>
        <v>4</v>
      </c>
      <c r="M7" s="113"/>
      <c r="N7" s="114"/>
      <c r="O7" s="115"/>
      <c r="P7" s="107">
        <f>IF(D7&gt;F7,1,0)+IF(G7&gt;I7,1,0)+IF(J7&gt;L7,1,0)</f>
        <v>0</v>
      </c>
      <c r="Q7" s="107">
        <f>IF(D7=F7,1,0)+IF(G7=I7,1,0)+IF(J7=L7,1,0)</f>
        <v>0</v>
      </c>
      <c r="R7" s="108">
        <f>IF(D7&lt;F7,1,0)+IF(G7&lt;I7,1,0)+IF(J7&lt;L7,1,0)</f>
        <v>3</v>
      </c>
      <c r="S7" s="109">
        <f>D7+G7+J7</f>
        <v>2</v>
      </c>
      <c r="T7" s="108">
        <f>F7+I7+L7</f>
        <v>10</v>
      </c>
      <c r="U7" s="521">
        <f>P7*3+Q7*1</f>
        <v>0</v>
      </c>
      <c r="V7" s="521"/>
      <c r="W7" s="110">
        <f>1+IF(U7&lt;U4,1,0)+IF(U7&lt;U5,1,0)+IF(U7&lt;U6,1,0)</f>
        <v>4</v>
      </c>
      <c r="X7" s="85"/>
      <c r="Y7" s="97"/>
      <c r="Z7" s="97"/>
      <c r="AA7" s="111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</row>
    <row r="8" spans="1:245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9"/>
      <c r="Q8" s="118"/>
      <c r="R8" s="118"/>
      <c r="S8" s="119"/>
      <c r="T8" s="118"/>
      <c r="U8" s="522"/>
      <c r="V8" s="522"/>
      <c r="W8" s="117"/>
      <c r="X8" s="79"/>
      <c r="Y8" s="120"/>
      <c r="Z8" s="120"/>
      <c r="AA8" s="121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</row>
    <row r="9" spans="1:245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4"/>
      <c r="U9" s="122"/>
      <c r="V9" s="122"/>
      <c r="W9" s="122"/>
      <c r="X9" s="125"/>
      <c r="Y9" s="126"/>
      <c r="Z9" s="126"/>
      <c r="AA9" s="127"/>
    </row>
    <row r="10" spans="1:245" s="129" customFormat="1" ht="18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4"/>
      <c r="U10" s="122"/>
      <c r="V10" s="122"/>
      <c r="W10" s="122"/>
      <c r="X10" s="125"/>
      <c r="Y10" s="126"/>
      <c r="Z10" s="126"/>
      <c r="AA10" s="127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</row>
    <row r="11" spans="1:245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4"/>
      <c r="U11" s="122"/>
      <c r="V11" s="122"/>
      <c r="W11" s="122"/>
      <c r="X11" s="125"/>
      <c r="Y11" s="126"/>
      <c r="Z11" s="126"/>
      <c r="AA11" s="127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</row>
    <row r="12" spans="1:245" s="129" customFormat="1">
      <c r="A12" s="130"/>
      <c r="B12" s="523" t="s">
        <v>134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131"/>
      <c r="Y12" s="132"/>
      <c r="Z12" s="132"/>
      <c r="AA12" s="133"/>
    </row>
    <row r="13" spans="1:245" s="129" customFormat="1" ht="18">
      <c r="A13" s="130"/>
      <c r="B13" s="524" t="s">
        <v>268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</row>
    <row r="14" spans="1:245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</row>
    <row r="15" spans="1:245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</row>
    <row r="16" spans="1:245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</row>
    <row r="17" spans="1:245" s="129" customFormat="1" ht="18">
      <c r="A17" s="131"/>
      <c r="B17" s="525" t="s">
        <v>269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131"/>
    </row>
    <row r="18" spans="1:245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131"/>
    </row>
    <row r="19" spans="1:245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131"/>
    </row>
    <row r="20" spans="1:245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131"/>
    </row>
    <row r="21" spans="1:245" s="129" customFormat="1" ht="18">
      <c r="A21" s="131"/>
      <c r="B21" s="525" t="s">
        <v>270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131"/>
    </row>
    <row r="22" spans="1:245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131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</row>
    <row r="23" spans="1:245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131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</row>
    <row r="24" spans="1:245"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</row>
    <row r="25" spans="1:245">
      <c r="B25" s="135" t="s">
        <v>264</v>
      </c>
      <c r="D25" s="546" t="s">
        <v>265</v>
      </c>
      <c r="E25" s="546"/>
      <c r="F25" s="546"/>
      <c r="G25" s="546"/>
      <c r="H25" s="546"/>
      <c r="I25" s="546"/>
      <c r="J25" s="546"/>
      <c r="L25" s="81" t="s">
        <v>139</v>
      </c>
      <c r="O25" s="547">
        <v>45317</v>
      </c>
      <c r="P25" s="547"/>
      <c r="Q25" s="547"/>
    </row>
    <row r="26" spans="1:245">
      <c r="P26" s="139"/>
      <c r="Q26" s="139"/>
    </row>
    <row r="27" spans="1:245">
      <c r="P27" s="139"/>
      <c r="Q27" s="139"/>
    </row>
    <row r="28" spans="1:245">
      <c r="P28" s="139"/>
      <c r="Q28" s="139"/>
    </row>
    <row r="29" spans="1:245">
      <c r="P29" s="139"/>
      <c r="Q29" s="139"/>
    </row>
    <row r="30" spans="1:245">
      <c r="P30" s="139"/>
      <c r="Q30" s="139"/>
    </row>
    <row r="31" spans="1:245">
      <c r="P31" s="139"/>
      <c r="Q31" s="139"/>
    </row>
    <row r="32" spans="1:245">
      <c r="P32" s="139"/>
      <c r="Q32" s="139"/>
    </row>
    <row r="33" spans="16:17">
      <c r="P33" s="139"/>
      <c r="Q33" s="139"/>
    </row>
    <row r="34" spans="16:17">
      <c r="P34" s="139"/>
      <c r="Q34" s="139"/>
    </row>
    <row r="35" spans="16:17">
      <c r="P35" s="139"/>
      <c r="Q35" s="139"/>
    </row>
    <row r="36" spans="16:17">
      <c r="P36" s="139"/>
      <c r="Q36" s="139"/>
    </row>
    <row r="37" spans="16:17">
      <c r="P37" s="139"/>
      <c r="Q37" s="139"/>
    </row>
    <row r="38" spans="16:17">
      <c r="P38" s="139"/>
      <c r="Q38" s="139"/>
    </row>
    <row r="39" spans="16:17">
      <c r="P39" s="139"/>
      <c r="Q39" s="139"/>
    </row>
    <row r="40" spans="16:17">
      <c r="P40" s="139"/>
      <c r="Q40" s="139"/>
    </row>
  </sheetData>
  <mergeCells count="27">
    <mergeCell ref="B22:W22"/>
    <mergeCell ref="B23:W23"/>
    <mergeCell ref="B24:W24"/>
    <mergeCell ref="D25:J25"/>
    <mergeCell ref="O25:Q25"/>
    <mergeCell ref="B17:W17"/>
    <mergeCell ref="B18:W18"/>
    <mergeCell ref="B19:W19"/>
    <mergeCell ref="B20:W20"/>
    <mergeCell ref="B21:W21"/>
    <mergeCell ref="B12:W12"/>
    <mergeCell ref="B13:W13"/>
    <mergeCell ref="B14:W14"/>
    <mergeCell ref="B15:W15"/>
    <mergeCell ref="B16:W16"/>
    <mergeCell ref="U4:V4"/>
    <mergeCell ref="U5:V5"/>
    <mergeCell ref="U6:V6"/>
    <mergeCell ref="U7:V7"/>
    <mergeCell ref="U8:V8"/>
    <mergeCell ref="A1:W1"/>
    <mergeCell ref="D3:F3"/>
    <mergeCell ref="G3:I3"/>
    <mergeCell ref="J3:L3"/>
    <mergeCell ref="M3:O3"/>
    <mergeCell ref="S3:T3"/>
    <mergeCell ref="U3:V3"/>
  </mergeCells>
  <pageMargins left="0.70833333333333304" right="0.70833333333333304" top="0.78749999999999998" bottom="0.78749999999999998" header="0.511811023622047" footer="0.511811023622047"/>
  <pageSetup paperSize="9" scale="76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A9" sqref="A9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7" width="8.7109375" style="82" customWidth="1"/>
    <col min="18" max="18" width="8.7109375" style="80" customWidth="1"/>
    <col min="19" max="19" width="8.85546875" style="82" customWidth="1"/>
    <col min="20" max="20" width="8.85546875" style="80" customWidth="1"/>
    <col min="21" max="21" width="5.28515625" style="79" customWidth="1"/>
    <col min="22" max="22" width="13.7109375" style="79" customWidth="1"/>
    <col min="23" max="23" width="10" style="79" customWidth="1"/>
    <col min="24" max="24" width="7" style="79" customWidth="1"/>
    <col min="25" max="242" width="9.140625" style="83" customWidth="1"/>
    <col min="243" max="243" width="2.7109375" style="83" customWidth="1"/>
    <col min="244" max="244" width="17.5703125" style="83" customWidth="1"/>
    <col min="245" max="245" width="11.5703125" style="83" hidden="1" customWidth="1"/>
    <col min="246" max="16384" width="1.7109375" style="83"/>
  </cols>
  <sheetData>
    <row r="1" spans="1:245" s="86" customFormat="1" ht="36">
      <c r="A1" s="518" t="s">
        <v>255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85"/>
    </row>
    <row r="2" spans="1:245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90"/>
      <c r="Q2" s="87"/>
      <c r="R2" s="87"/>
      <c r="S2" s="89"/>
      <c r="T2" s="87"/>
      <c r="U2" s="85"/>
      <c r="V2" s="85"/>
      <c r="W2" s="85"/>
      <c r="X2" s="85"/>
    </row>
    <row r="3" spans="1:245" s="86" customFormat="1" ht="21">
      <c r="A3" s="91"/>
      <c r="B3" s="92" t="s">
        <v>117</v>
      </c>
      <c r="C3" s="93" t="s">
        <v>118</v>
      </c>
      <c r="D3" s="519" t="s">
        <v>22</v>
      </c>
      <c r="E3" s="519"/>
      <c r="F3" s="519"/>
      <c r="G3" s="519" t="s">
        <v>271</v>
      </c>
      <c r="H3" s="519"/>
      <c r="I3" s="519"/>
      <c r="J3" s="519" t="s">
        <v>272</v>
      </c>
      <c r="K3" s="519"/>
      <c r="L3" s="519"/>
      <c r="M3" s="519" t="s">
        <v>273</v>
      </c>
      <c r="N3" s="519"/>
      <c r="O3" s="519"/>
      <c r="P3" s="94" t="s">
        <v>123</v>
      </c>
      <c r="Q3" s="94" t="s">
        <v>258</v>
      </c>
      <c r="R3" s="95" t="s">
        <v>124</v>
      </c>
      <c r="S3" s="520" t="s">
        <v>125</v>
      </c>
      <c r="T3" s="520"/>
      <c r="U3" s="520" t="s">
        <v>126</v>
      </c>
      <c r="V3" s="520"/>
      <c r="W3" s="96" t="s">
        <v>14</v>
      </c>
      <c r="X3" s="87"/>
      <c r="Y3" s="97"/>
      <c r="Z3" s="97"/>
      <c r="AA3" s="97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s="86" customFormat="1" ht="21">
      <c r="A4" s="98">
        <v>1</v>
      </c>
      <c r="B4" s="275" t="s">
        <v>274</v>
      </c>
      <c r="C4" s="100">
        <v>777644380</v>
      </c>
      <c r="D4" s="101"/>
      <c r="E4" s="102"/>
      <c r="F4" s="103"/>
      <c r="G4" s="104">
        <v>0</v>
      </c>
      <c r="H4" s="105" t="s">
        <v>128</v>
      </c>
      <c r="I4" s="106">
        <v>0</v>
      </c>
      <c r="J4" s="104">
        <v>0</v>
      </c>
      <c r="K4" s="105" t="s">
        <v>128</v>
      </c>
      <c r="L4" s="106">
        <v>5</v>
      </c>
      <c r="M4" s="104">
        <v>0</v>
      </c>
      <c r="N4" s="105" t="s">
        <v>128</v>
      </c>
      <c r="O4" s="106">
        <v>4</v>
      </c>
      <c r="P4" s="107">
        <f>IF(G4&gt;I4,1,0)+IF(J4&gt;L4,1,0)+IF(M4&gt;O4,1,0)</f>
        <v>0</v>
      </c>
      <c r="Q4" s="107">
        <f>IF(G4=I4,1,0)+IF(J4=L4,1,0)+IF(M4=O4,1,0)</f>
        <v>1</v>
      </c>
      <c r="R4" s="108">
        <f>IF(G4&lt;I4,1,0)+IF(J4&lt;L4,1,0)+IF(M4&lt;O4,1,0)</f>
        <v>2</v>
      </c>
      <c r="S4" s="109">
        <f>G4+J4+M4</f>
        <v>0</v>
      </c>
      <c r="T4" s="108">
        <f>I4+L4+O4</f>
        <v>9</v>
      </c>
      <c r="U4" s="521">
        <v>0</v>
      </c>
      <c r="V4" s="521"/>
      <c r="W4" s="110">
        <v>3</v>
      </c>
      <c r="X4" s="85"/>
      <c r="Y4" s="97"/>
      <c r="Z4" s="97"/>
      <c r="AA4" s="111"/>
    </row>
    <row r="5" spans="1:245" s="86" customFormat="1" ht="21">
      <c r="A5" s="98">
        <v>2</v>
      </c>
      <c r="B5" s="275" t="s">
        <v>271</v>
      </c>
      <c r="C5" s="100">
        <v>602693433</v>
      </c>
      <c r="D5" s="104">
        <f>I4</f>
        <v>0</v>
      </c>
      <c r="E5" s="112" t="s">
        <v>128</v>
      </c>
      <c r="F5" s="106">
        <f>G4</f>
        <v>0</v>
      </c>
      <c r="G5" s="113"/>
      <c r="H5" s="114"/>
      <c r="I5" s="115"/>
      <c r="J5" s="104">
        <v>0</v>
      </c>
      <c r="K5" s="105" t="s">
        <v>128</v>
      </c>
      <c r="L5" s="106">
        <v>0</v>
      </c>
      <c r="M5" s="104">
        <v>0</v>
      </c>
      <c r="N5" s="105" t="s">
        <v>128</v>
      </c>
      <c r="O5" s="106">
        <v>0</v>
      </c>
      <c r="P5" s="107">
        <f>IF(D5&gt;F5,1,0)+IF(J5&gt;L5,1,0)+IF(M5&gt;O5,1,0)</f>
        <v>0</v>
      </c>
      <c r="Q5" s="107">
        <v>0</v>
      </c>
      <c r="R5" s="108">
        <f>IF(D5&lt;F5,1,0)+IF(J5&lt;L5,1,0)+IF(M5&lt;O5,1,0)</f>
        <v>0</v>
      </c>
      <c r="S5" s="109">
        <f>D5+J5+M5</f>
        <v>0</v>
      </c>
      <c r="T5" s="108">
        <f>F5+L5+O5</f>
        <v>0</v>
      </c>
      <c r="U5" s="521">
        <f>P5*3+Q5*1</f>
        <v>0</v>
      </c>
      <c r="V5" s="521"/>
      <c r="W5" s="110">
        <v>4</v>
      </c>
      <c r="X5" s="85"/>
      <c r="Y5" s="97"/>
      <c r="Z5" s="97"/>
      <c r="AA5" s="111"/>
    </row>
    <row r="6" spans="1:245" ht="21">
      <c r="A6" s="98">
        <v>3</v>
      </c>
      <c r="B6" s="275" t="s">
        <v>275</v>
      </c>
      <c r="C6" s="100">
        <v>602235700</v>
      </c>
      <c r="D6" s="104">
        <f>L4</f>
        <v>5</v>
      </c>
      <c r="E6" s="112" t="s">
        <v>128</v>
      </c>
      <c r="F6" s="106">
        <f>J4</f>
        <v>0</v>
      </c>
      <c r="G6" s="104">
        <f>L5</f>
        <v>0</v>
      </c>
      <c r="H6" s="112" t="s">
        <v>128</v>
      </c>
      <c r="I6" s="106">
        <f>J5</f>
        <v>0</v>
      </c>
      <c r="J6" s="113"/>
      <c r="K6" s="114"/>
      <c r="L6" s="115"/>
      <c r="M6" s="104">
        <v>1</v>
      </c>
      <c r="N6" s="105" t="s">
        <v>128</v>
      </c>
      <c r="O6" s="106">
        <v>0</v>
      </c>
      <c r="P6" s="107">
        <f>IF(D6&gt;F6,1,0)+IF(G6&gt;I6,1,0)+IF(M6&gt;O6,1,0)</f>
        <v>2</v>
      </c>
      <c r="Q6" s="107">
        <f>IF(D6=F6,1,0)+IF(G6=I6,1,0)+IF(M6=O6,1,0)</f>
        <v>1</v>
      </c>
      <c r="R6" s="108">
        <f>IF(D6&lt;F6,1,0)+IF(G6&lt;I6,1,0)+IF(M6&lt;O6,1,0)</f>
        <v>0</v>
      </c>
      <c r="S6" s="109">
        <f>D6+G6+M6</f>
        <v>6</v>
      </c>
      <c r="T6" s="108">
        <f>F6+I6+O6</f>
        <v>0</v>
      </c>
      <c r="U6" s="521">
        <v>6</v>
      </c>
      <c r="V6" s="521"/>
      <c r="W6" s="110">
        <v>1</v>
      </c>
      <c r="X6" s="85"/>
      <c r="Y6" s="97"/>
      <c r="Z6" s="97"/>
      <c r="AA6" s="111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</row>
    <row r="7" spans="1:245" s="116" customFormat="1" ht="21">
      <c r="A7" s="98">
        <v>4</v>
      </c>
      <c r="B7" s="275" t="s">
        <v>276</v>
      </c>
      <c r="C7" s="100">
        <v>737215132</v>
      </c>
      <c r="D7" s="104">
        <v>4</v>
      </c>
      <c r="E7" s="112" t="s">
        <v>128</v>
      </c>
      <c r="F7" s="106">
        <f>M4</f>
        <v>0</v>
      </c>
      <c r="G7" s="104">
        <f>O5</f>
        <v>0</v>
      </c>
      <c r="H7" s="112" t="s">
        <v>128</v>
      </c>
      <c r="I7" s="106">
        <f>M5</f>
        <v>0</v>
      </c>
      <c r="J7" s="104">
        <v>0</v>
      </c>
      <c r="K7" s="112" t="s">
        <v>128</v>
      </c>
      <c r="L7" s="106">
        <v>1</v>
      </c>
      <c r="M7" s="113"/>
      <c r="N7" s="114"/>
      <c r="O7" s="115"/>
      <c r="P7" s="107">
        <f>IF(D7&gt;F7,1,0)+IF(G7&gt;I7,1,0)+IF(J7&gt;L7,1,0)</f>
        <v>1</v>
      </c>
      <c r="Q7" s="107">
        <f>IF(D7=F7,1,0)+IF(G7=I7,1,0)+IF(J7=L7,1,0)</f>
        <v>1</v>
      </c>
      <c r="R7" s="108">
        <f>IF(D7&lt;F7,1,0)+IF(G7&lt;I7,1,0)+IF(J7&lt;L7,1,0)</f>
        <v>1</v>
      </c>
      <c r="S7" s="109">
        <f>D7+G7+J7</f>
        <v>4</v>
      </c>
      <c r="T7" s="108">
        <f>F7+I7+L7</f>
        <v>1</v>
      </c>
      <c r="U7" s="521">
        <v>3</v>
      </c>
      <c r="V7" s="521"/>
      <c r="W7" s="110">
        <f>1+IF(U7&lt;U4,1,0)+IF(U7&lt;U5,1,0)+IF(U7&lt;U6,1,0)</f>
        <v>2</v>
      </c>
      <c r="X7" s="85"/>
      <c r="Y7" s="97"/>
      <c r="Z7" s="97"/>
      <c r="AA7" s="111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</row>
    <row r="8" spans="1:245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9"/>
      <c r="Q8" s="118"/>
      <c r="R8" s="118"/>
      <c r="S8" s="119"/>
      <c r="T8" s="118"/>
      <c r="U8" s="522"/>
      <c r="V8" s="522"/>
      <c r="W8" s="117"/>
      <c r="X8" s="79"/>
      <c r="Y8" s="120"/>
      <c r="Z8" s="120"/>
      <c r="AA8" s="121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</row>
    <row r="9" spans="1:245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4"/>
      <c r="U9" s="122"/>
      <c r="V9" s="122"/>
      <c r="W9" s="122"/>
      <c r="X9" s="125"/>
      <c r="Y9" s="126"/>
      <c r="Z9" s="126"/>
      <c r="AA9" s="127"/>
    </row>
    <row r="10" spans="1:245" s="129" customFormat="1" ht="18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4"/>
      <c r="U10" s="122"/>
      <c r="V10" s="122"/>
      <c r="W10" s="122"/>
      <c r="X10" s="125"/>
      <c r="Y10" s="126"/>
      <c r="Z10" s="126"/>
      <c r="AA10" s="127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</row>
    <row r="11" spans="1:245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4"/>
      <c r="U11" s="122"/>
      <c r="V11" s="122"/>
      <c r="W11" s="122"/>
      <c r="X11" s="125"/>
      <c r="Y11" s="126"/>
      <c r="Z11" s="126"/>
      <c r="AA11" s="127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</row>
    <row r="12" spans="1:245" s="129" customFormat="1">
      <c r="A12" s="130"/>
      <c r="B12" s="523" t="s">
        <v>134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131"/>
      <c r="Y12" s="132"/>
      <c r="Z12" s="132"/>
      <c r="AA12" s="133"/>
    </row>
    <row r="13" spans="1:245" s="129" customFormat="1" ht="18">
      <c r="A13" s="130"/>
      <c r="B13" s="524" t="s">
        <v>268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</row>
    <row r="14" spans="1:245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</row>
    <row r="15" spans="1:245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</row>
    <row r="16" spans="1:245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</row>
    <row r="17" spans="1:245" s="129" customFormat="1" ht="18">
      <c r="A17" s="131"/>
      <c r="B17" s="525" t="s">
        <v>277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131"/>
    </row>
    <row r="18" spans="1:245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131"/>
    </row>
    <row r="19" spans="1:245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131"/>
    </row>
    <row r="20" spans="1:245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131"/>
    </row>
    <row r="21" spans="1:245" s="129" customFormat="1" ht="18">
      <c r="A21" s="131"/>
      <c r="B21" s="525" t="s">
        <v>278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131"/>
    </row>
    <row r="22" spans="1:245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131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</row>
    <row r="23" spans="1:245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131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</row>
    <row r="24" spans="1:245"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</row>
    <row r="25" spans="1:245">
      <c r="B25" s="135" t="s">
        <v>264</v>
      </c>
      <c r="D25" s="546" t="s">
        <v>265</v>
      </c>
      <c r="E25" s="546"/>
      <c r="F25" s="546"/>
      <c r="G25" s="546"/>
      <c r="H25" s="546"/>
      <c r="I25" s="546"/>
      <c r="J25" s="546"/>
      <c r="L25" s="81" t="s">
        <v>139</v>
      </c>
      <c r="O25" s="547">
        <v>45378</v>
      </c>
      <c r="P25" s="547"/>
      <c r="Q25" s="547"/>
    </row>
    <row r="26" spans="1:245">
      <c r="P26" s="139"/>
      <c r="Q26" s="139"/>
    </row>
    <row r="27" spans="1:245">
      <c r="P27" s="139"/>
      <c r="Q27" s="139"/>
    </row>
    <row r="28" spans="1:245">
      <c r="P28" s="139"/>
      <c r="Q28" s="139"/>
    </row>
    <row r="29" spans="1:245">
      <c r="P29" s="139"/>
      <c r="Q29" s="139"/>
    </row>
    <row r="30" spans="1:245">
      <c r="P30" s="139"/>
      <c r="Q30" s="139"/>
    </row>
    <row r="31" spans="1:245">
      <c r="P31" s="139"/>
      <c r="Q31" s="139"/>
    </row>
    <row r="32" spans="1:245">
      <c r="P32" s="139"/>
      <c r="Q32" s="139"/>
    </row>
    <row r="33" spans="16:17">
      <c r="P33" s="139"/>
      <c r="Q33" s="139"/>
    </row>
    <row r="34" spans="16:17">
      <c r="P34" s="139"/>
      <c r="Q34" s="139"/>
    </row>
    <row r="35" spans="16:17">
      <c r="P35" s="139"/>
      <c r="Q35" s="139"/>
    </row>
    <row r="36" spans="16:17">
      <c r="P36" s="139"/>
      <c r="Q36" s="139"/>
    </row>
    <row r="37" spans="16:17">
      <c r="P37" s="139"/>
      <c r="Q37" s="139"/>
    </row>
    <row r="38" spans="16:17">
      <c r="P38" s="139"/>
      <c r="Q38" s="139"/>
    </row>
    <row r="39" spans="16:17">
      <c r="P39" s="139"/>
      <c r="Q39" s="139"/>
    </row>
    <row r="40" spans="16:17">
      <c r="P40" s="139"/>
      <c r="Q40" s="139"/>
    </row>
  </sheetData>
  <mergeCells count="27">
    <mergeCell ref="B22:W22"/>
    <mergeCell ref="B23:W23"/>
    <mergeCell ref="B24:W24"/>
    <mergeCell ref="D25:J25"/>
    <mergeCell ref="O25:Q25"/>
    <mergeCell ref="B17:W17"/>
    <mergeCell ref="B18:W18"/>
    <mergeCell ref="B19:W19"/>
    <mergeCell ref="B20:W20"/>
    <mergeCell ref="B21:W21"/>
    <mergeCell ref="B12:W12"/>
    <mergeCell ref="B13:W13"/>
    <mergeCell ref="B14:W14"/>
    <mergeCell ref="B15:W15"/>
    <mergeCell ref="B16:W16"/>
    <mergeCell ref="U4:V4"/>
    <mergeCell ref="U5:V5"/>
    <mergeCell ref="U6:V6"/>
    <mergeCell ref="U7:V7"/>
    <mergeCell ref="U8:V8"/>
    <mergeCell ref="A1:W1"/>
    <mergeCell ref="D3:F3"/>
    <mergeCell ref="G3:I3"/>
    <mergeCell ref="J3:L3"/>
    <mergeCell ref="M3:O3"/>
    <mergeCell ref="S3:T3"/>
    <mergeCell ref="U3:V3"/>
  </mergeCells>
  <pageMargins left="0.70833333333333304" right="0.70833333333333304" top="0.78749999999999998" bottom="0.78749999999999998" header="0.511811023622047" footer="0.511811023622047"/>
  <pageSetup paperSize="9" scale="76" orientation="landscape" horizontalDpi="300" verticalDpi="300" r:id="rId1"/>
  <rowBreaks count="1" manualBreakCount="1">
    <brk id="16" max="16383" man="1"/>
  </rowBreaks>
  <colBreaks count="1" manualBreakCount="1">
    <brk id="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B15" sqref="B15:W15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7" width="8.7109375" style="82" customWidth="1"/>
    <col min="18" max="18" width="8.7109375" style="80" customWidth="1"/>
    <col min="19" max="19" width="8.85546875" style="82" customWidth="1"/>
    <col min="20" max="20" width="8.85546875" style="80" customWidth="1"/>
    <col min="21" max="21" width="5.28515625" style="79" customWidth="1"/>
    <col min="22" max="22" width="13.7109375" style="79" customWidth="1"/>
    <col min="23" max="23" width="10" style="79" customWidth="1"/>
    <col min="24" max="24" width="7" style="79" customWidth="1"/>
    <col min="25" max="242" width="9.140625" style="83" customWidth="1"/>
    <col min="243" max="243" width="2.7109375" style="83" customWidth="1"/>
    <col min="244" max="244" width="17.5703125" style="83" customWidth="1"/>
    <col min="245" max="245" width="11.5703125" style="83" hidden="1" customWidth="1"/>
    <col min="246" max="16384" width="1.7109375" style="83"/>
  </cols>
  <sheetData>
    <row r="1" spans="1:245" s="86" customFormat="1" ht="36">
      <c r="A1" s="518" t="s">
        <v>266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85"/>
    </row>
    <row r="2" spans="1:245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90"/>
      <c r="Q2" s="87"/>
      <c r="R2" s="87"/>
      <c r="S2" s="89"/>
      <c r="T2" s="87"/>
      <c r="U2" s="85"/>
      <c r="V2" s="85"/>
      <c r="W2" s="85"/>
      <c r="X2" s="85"/>
    </row>
    <row r="3" spans="1:245" s="86" customFormat="1" ht="21">
      <c r="A3" s="91"/>
      <c r="B3" s="92" t="s">
        <v>117</v>
      </c>
      <c r="C3" s="93" t="s">
        <v>118</v>
      </c>
      <c r="D3" s="519" t="s">
        <v>22</v>
      </c>
      <c r="E3" s="519"/>
      <c r="F3" s="519"/>
      <c r="G3" s="519" t="s">
        <v>279</v>
      </c>
      <c r="H3" s="519"/>
      <c r="I3" s="519"/>
      <c r="J3" s="519" t="s">
        <v>257</v>
      </c>
      <c r="K3" s="519"/>
      <c r="L3" s="519"/>
      <c r="M3" s="519" t="s">
        <v>280</v>
      </c>
      <c r="N3" s="519"/>
      <c r="O3" s="519"/>
      <c r="P3" s="94" t="s">
        <v>123</v>
      </c>
      <c r="Q3" s="94" t="s">
        <v>258</v>
      </c>
      <c r="R3" s="95" t="s">
        <v>124</v>
      </c>
      <c r="S3" s="520" t="s">
        <v>125</v>
      </c>
      <c r="T3" s="520"/>
      <c r="U3" s="520" t="s">
        <v>126</v>
      </c>
      <c r="V3" s="520"/>
      <c r="W3" s="96" t="s">
        <v>14</v>
      </c>
      <c r="X3" s="87"/>
      <c r="Y3" s="97"/>
      <c r="Z3" s="97"/>
      <c r="AA3" s="97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s="86" customFormat="1" ht="21">
      <c r="A4" s="98">
        <v>1</v>
      </c>
      <c r="B4" s="99" t="s">
        <v>281</v>
      </c>
      <c r="C4" s="100">
        <v>777644380</v>
      </c>
      <c r="D4" s="101"/>
      <c r="E4" s="102"/>
      <c r="F4" s="103"/>
      <c r="G4" s="104">
        <v>2</v>
      </c>
      <c r="H4" s="105" t="s">
        <v>128</v>
      </c>
      <c r="I4" s="106">
        <v>3</v>
      </c>
      <c r="J4" s="104">
        <v>1</v>
      </c>
      <c r="K4" s="105" t="s">
        <v>128</v>
      </c>
      <c r="L4" s="106">
        <v>0</v>
      </c>
      <c r="M4" s="104">
        <v>5</v>
      </c>
      <c r="N4" s="105" t="s">
        <v>128</v>
      </c>
      <c r="O4" s="106">
        <v>3</v>
      </c>
      <c r="P4" s="107">
        <f>IF(G4&gt;I4,1,0)+IF(J4&gt;L4,1,0)+IF(M4&gt;O4,1,0)</f>
        <v>2</v>
      </c>
      <c r="Q4" s="107">
        <f>IF(G4=I4,1,0)+IF(J4=L4,1,0)+IF(M4=O4,1,0)</f>
        <v>0</v>
      </c>
      <c r="R4" s="108">
        <f>IF(G4&lt;I4,1,0)+IF(J4&lt;L4,1,0)+IF(M4&lt;O4,1,0)</f>
        <v>1</v>
      </c>
      <c r="S4" s="109">
        <f>G4+J4+M4</f>
        <v>8</v>
      </c>
      <c r="T4" s="108">
        <f>I4+L4+O4</f>
        <v>6</v>
      </c>
      <c r="U4" s="521">
        <f>P4*3+Q4*1</f>
        <v>6</v>
      </c>
      <c r="V4" s="521"/>
      <c r="W4" s="110">
        <v>2</v>
      </c>
      <c r="X4" s="85"/>
      <c r="Y4" s="97"/>
      <c r="Z4" s="97"/>
      <c r="AA4" s="111"/>
    </row>
    <row r="5" spans="1:245" s="86" customFormat="1" ht="21">
      <c r="A5" s="98">
        <v>2</v>
      </c>
      <c r="B5" s="275" t="s">
        <v>282</v>
      </c>
      <c r="C5" s="100">
        <v>602693433</v>
      </c>
      <c r="D5" s="104">
        <f>I4</f>
        <v>3</v>
      </c>
      <c r="E5" s="112" t="s">
        <v>128</v>
      </c>
      <c r="F5" s="106">
        <f>G4</f>
        <v>2</v>
      </c>
      <c r="G5" s="113"/>
      <c r="H5" s="114"/>
      <c r="I5" s="115"/>
      <c r="J5" s="104">
        <v>6</v>
      </c>
      <c r="K5" s="105" t="s">
        <v>128</v>
      </c>
      <c r="L5" s="106">
        <v>3</v>
      </c>
      <c r="M5" s="104">
        <v>3</v>
      </c>
      <c r="N5" s="105" t="s">
        <v>128</v>
      </c>
      <c r="O5" s="106">
        <v>5</v>
      </c>
      <c r="P5" s="107">
        <f>IF(D5&gt;F5,1,0)+IF(J5&gt;L5,1,0)+IF(M5&gt;O5,1,0)</f>
        <v>2</v>
      </c>
      <c r="Q5" s="107">
        <f>IF(D5=F5,1,0)+IF(J5=L5,1,0)+IF(M5=O5,1,0)</f>
        <v>0</v>
      </c>
      <c r="R5" s="108">
        <f>IF(D5&lt;F5,1,0)+IF(J5&lt;L5,1,0)+IF(M5&lt;O5,1,0)</f>
        <v>1</v>
      </c>
      <c r="S5" s="109">
        <f>D5+J5+M5</f>
        <v>12</v>
      </c>
      <c r="T5" s="108">
        <f>F5+L5+O5</f>
        <v>10</v>
      </c>
      <c r="U5" s="521">
        <f>P5*3+Q5*1</f>
        <v>6</v>
      </c>
      <c r="V5" s="521"/>
      <c r="W5" s="110">
        <f>1+IF(U5&lt;U4,1,0)+IF(U5&lt;U6,1,0)+IF(U5&lt;U7,1,0)</f>
        <v>1</v>
      </c>
      <c r="X5" s="85"/>
      <c r="Y5" s="97"/>
      <c r="Z5" s="97"/>
      <c r="AA5" s="111"/>
    </row>
    <row r="6" spans="1:245" ht="21">
      <c r="A6" s="98">
        <v>3</v>
      </c>
      <c r="B6" s="275" t="s">
        <v>283</v>
      </c>
      <c r="C6" s="100">
        <v>602235700</v>
      </c>
      <c r="D6" s="104">
        <f>L4</f>
        <v>0</v>
      </c>
      <c r="E6" s="112" t="s">
        <v>128</v>
      </c>
      <c r="F6" s="106">
        <f>J4</f>
        <v>1</v>
      </c>
      <c r="G6" s="104">
        <f>L5</f>
        <v>3</v>
      </c>
      <c r="H6" s="112" t="s">
        <v>128</v>
      </c>
      <c r="I6" s="106">
        <v>6</v>
      </c>
      <c r="J6" s="113"/>
      <c r="K6" s="114"/>
      <c r="L6" s="115"/>
      <c r="M6" s="104">
        <v>1</v>
      </c>
      <c r="N6" s="105" t="s">
        <v>128</v>
      </c>
      <c r="O6" s="106">
        <v>2</v>
      </c>
      <c r="P6" s="107">
        <f>IF(D6&gt;F6,1,0)+IF(G6&gt;I6,1,0)+IF(M6&gt;O6,1,0)</f>
        <v>0</v>
      </c>
      <c r="Q6" s="107">
        <f>IF(D6=F6,1,0)+IF(G6=I6,1,0)+IF(M6=O6,1,0)</f>
        <v>0</v>
      </c>
      <c r="R6" s="108">
        <f>IF(D6&lt;F6,1,0)+IF(G6&lt;I6,1,0)+IF(M6&lt;O6,1,0)</f>
        <v>3</v>
      </c>
      <c r="S6" s="109">
        <f>D6+G6+M6</f>
        <v>4</v>
      </c>
      <c r="T6" s="108">
        <v>7</v>
      </c>
      <c r="U6" s="521">
        <f>P6*3+Q6*1</f>
        <v>0</v>
      </c>
      <c r="V6" s="521"/>
      <c r="W6" s="110">
        <f>1+IF(U6&lt;U4,1,0)+IF(U6&lt;U5,1,0)+IF(U6&lt;U7,1,0)</f>
        <v>4</v>
      </c>
      <c r="X6" s="85"/>
      <c r="Y6" s="97"/>
      <c r="Z6" s="97"/>
      <c r="AA6" s="111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</row>
    <row r="7" spans="1:245" s="116" customFormat="1" ht="21">
      <c r="A7" s="98">
        <v>4</v>
      </c>
      <c r="B7" s="275" t="s">
        <v>284</v>
      </c>
      <c r="C7" s="100">
        <v>737215132</v>
      </c>
      <c r="D7" s="104">
        <f>O4</f>
        <v>3</v>
      </c>
      <c r="E7" s="112" t="s">
        <v>128</v>
      </c>
      <c r="F7" s="106">
        <f>M4</f>
        <v>5</v>
      </c>
      <c r="G7" s="104">
        <f>O5</f>
        <v>5</v>
      </c>
      <c r="H7" s="112" t="s">
        <v>128</v>
      </c>
      <c r="I7" s="106">
        <v>3</v>
      </c>
      <c r="J7" s="104">
        <v>2</v>
      </c>
      <c r="K7" s="112" t="s">
        <v>128</v>
      </c>
      <c r="L7" s="106">
        <v>1</v>
      </c>
      <c r="M7" s="113"/>
      <c r="N7" s="114"/>
      <c r="O7" s="115"/>
      <c r="P7" s="107">
        <f>IF(D7&gt;F7,1,0)+IF(G7&gt;I7,1,0)+IF(J7&gt;L7,1,0)</f>
        <v>2</v>
      </c>
      <c r="Q7" s="107">
        <f>IF(D7=F7,1,0)+IF(G7=I7,1,0)+IF(J7=L7,1,0)</f>
        <v>0</v>
      </c>
      <c r="R7" s="108">
        <f>IF(D7&lt;F7,1,0)+IF(G7&lt;I7,1,0)+IF(J7&lt;L7,1,0)</f>
        <v>1</v>
      </c>
      <c r="S7" s="109">
        <f>D7+G7+J7</f>
        <v>10</v>
      </c>
      <c r="T7" s="108">
        <f>F7+I7+L7</f>
        <v>9</v>
      </c>
      <c r="U7" s="521">
        <f>P7*3+Q7*1</f>
        <v>6</v>
      </c>
      <c r="V7" s="521"/>
      <c r="W7" s="110">
        <v>3</v>
      </c>
      <c r="X7" s="85"/>
      <c r="Y7" s="97"/>
      <c r="Z7" s="97"/>
      <c r="AA7" s="111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</row>
    <row r="8" spans="1:245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9"/>
      <c r="Q8" s="118"/>
      <c r="R8" s="118"/>
      <c r="S8" s="119"/>
      <c r="T8" s="118"/>
      <c r="U8" s="522"/>
      <c r="V8" s="522"/>
      <c r="W8" s="117"/>
      <c r="X8" s="79"/>
      <c r="Y8" s="120"/>
      <c r="Z8" s="120"/>
      <c r="AA8" s="121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</row>
    <row r="9" spans="1:245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4"/>
      <c r="U9" s="122"/>
      <c r="V9" s="122"/>
      <c r="W9" s="122"/>
      <c r="X9" s="125"/>
      <c r="Y9" s="126"/>
      <c r="Z9" s="126"/>
      <c r="AA9" s="127"/>
    </row>
    <row r="10" spans="1:245" s="129" customFormat="1" ht="18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4"/>
      <c r="U10" s="122"/>
      <c r="V10" s="122"/>
      <c r="W10" s="122"/>
      <c r="X10" s="125"/>
      <c r="Y10" s="126"/>
      <c r="Z10" s="126"/>
      <c r="AA10" s="127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</row>
    <row r="11" spans="1:245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4"/>
      <c r="U11" s="122"/>
      <c r="V11" s="122"/>
      <c r="W11" s="122"/>
      <c r="X11" s="125"/>
      <c r="Y11" s="126"/>
      <c r="Z11" s="126"/>
      <c r="AA11" s="127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</row>
    <row r="12" spans="1:245" s="129" customFormat="1">
      <c r="A12" s="130"/>
      <c r="B12" s="523" t="s">
        <v>134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131"/>
      <c r="Y12" s="132"/>
      <c r="Z12" s="132"/>
      <c r="AA12" s="133"/>
    </row>
    <row r="13" spans="1:245" s="129" customFormat="1" ht="18">
      <c r="A13" s="130"/>
      <c r="B13" s="524" t="s">
        <v>268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</row>
    <row r="14" spans="1:245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</row>
    <row r="15" spans="1:245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</row>
    <row r="16" spans="1:245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</row>
    <row r="17" spans="1:245" s="129" customFormat="1" ht="18">
      <c r="A17" s="131"/>
      <c r="B17" s="525" t="s">
        <v>277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131"/>
    </row>
    <row r="18" spans="1:245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131"/>
    </row>
    <row r="19" spans="1:245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131"/>
    </row>
    <row r="20" spans="1:245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131"/>
    </row>
    <row r="21" spans="1:245" s="129" customFormat="1" ht="18">
      <c r="A21" s="131"/>
      <c r="B21" s="525" t="s">
        <v>285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131"/>
    </row>
    <row r="22" spans="1:245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131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</row>
    <row r="23" spans="1:245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131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</row>
    <row r="24" spans="1:245"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</row>
    <row r="25" spans="1:245">
      <c r="B25" s="135" t="s">
        <v>264</v>
      </c>
      <c r="D25" s="546" t="s">
        <v>265</v>
      </c>
      <c r="E25" s="546"/>
      <c r="F25" s="546"/>
      <c r="G25" s="546"/>
      <c r="H25" s="546"/>
      <c r="I25" s="546"/>
      <c r="J25" s="546"/>
      <c r="L25" s="81" t="s">
        <v>139</v>
      </c>
      <c r="O25" s="547">
        <v>45378</v>
      </c>
      <c r="P25" s="547"/>
      <c r="Q25" s="547"/>
    </row>
    <row r="26" spans="1:245">
      <c r="P26" s="139"/>
      <c r="Q26" s="139"/>
    </row>
    <row r="27" spans="1:245">
      <c r="P27" s="139"/>
      <c r="Q27" s="139"/>
    </row>
    <row r="28" spans="1:245">
      <c r="P28" s="139"/>
      <c r="Q28" s="139"/>
    </row>
    <row r="29" spans="1:245">
      <c r="P29" s="139"/>
      <c r="Q29" s="139"/>
    </row>
    <row r="30" spans="1:245">
      <c r="P30" s="139"/>
      <c r="Q30" s="139"/>
    </row>
    <row r="31" spans="1:245">
      <c r="P31" s="139"/>
      <c r="Q31" s="139"/>
    </row>
    <row r="32" spans="1:245">
      <c r="P32" s="139"/>
      <c r="Q32" s="139"/>
    </row>
    <row r="33" spans="16:17">
      <c r="P33" s="139"/>
      <c r="Q33" s="139"/>
    </row>
    <row r="34" spans="16:17">
      <c r="P34" s="139"/>
      <c r="Q34" s="139"/>
    </row>
    <row r="35" spans="16:17">
      <c r="P35" s="139"/>
      <c r="Q35" s="139"/>
    </row>
    <row r="36" spans="16:17">
      <c r="P36" s="139"/>
      <c r="Q36" s="139"/>
    </row>
    <row r="37" spans="16:17">
      <c r="P37" s="139"/>
      <c r="Q37" s="139"/>
    </row>
    <row r="38" spans="16:17">
      <c r="P38" s="139"/>
      <c r="Q38" s="139"/>
    </row>
    <row r="39" spans="16:17">
      <c r="P39" s="139"/>
      <c r="Q39" s="139"/>
    </row>
    <row r="40" spans="16:17">
      <c r="P40" s="139"/>
      <c r="Q40" s="139"/>
    </row>
  </sheetData>
  <mergeCells count="27">
    <mergeCell ref="B22:W22"/>
    <mergeCell ref="B23:W23"/>
    <mergeCell ref="B24:W24"/>
    <mergeCell ref="D25:J25"/>
    <mergeCell ref="O25:Q25"/>
    <mergeCell ref="B17:W17"/>
    <mergeCell ref="B18:W18"/>
    <mergeCell ref="B19:W19"/>
    <mergeCell ref="B20:W20"/>
    <mergeCell ref="B21:W21"/>
    <mergeCell ref="B12:W12"/>
    <mergeCell ref="B13:W13"/>
    <mergeCell ref="B14:W14"/>
    <mergeCell ref="B15:W15"/>
    <mergeCell ref="B16:W16"/>
    <mergeCell ref="U4:V4"/>
    <mergeCell ref="U5:V5"/>
    <mergeCell ref="U6:V6"/>
    <mergeCell ref="U7:V7"/>
    <mergeCell ref="U8:V8"/>
    <mergeCell ref="A1:W1"/>
    <mergeCell ref="D3:F3"/>
    <mergeCell ref="G3:I3"/>
    <mergeCell ref="J3:L3"/>
    <mergeCell ref="M3:O3"/>
    <mergeCell ref="S3:T3"/>
    <mergeCell ref="U3:V3"/>
  </mergeCells>
  <pageMargins left="0.70833333333333304" right="0.70833333333333304" top="0.78749999999999998" bottom="0.78749999999999998" header="0.511811023622047" footer="0.511811023622047"/>
  <pageSetup paperSize="9" scale="76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AF12" sqref="AF12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7" width="8.7109375" style="82" customWidth="1"/>
    <col min="18" max="18" width="8.7109375" style="80" customWidth="1"/>
    <col min="19" max="19" width="8.85546875" style="82" customWidth="1"/>
    <col min="20" max="20" width="8.85546875" style="80" customWidth="1"/>
    <col min="21" max="21" width="5.28515625" style="79" customWidth="1"/>
    <col min="22" max="22" width="13.7109375" style="79" customWidth="1"/>
    <col min="23" max="23" width="10" style="79" customWidth="1"/>
    <col min="24" max="24" width="7" style="79" customWidth="1"/>
    <col min="25" max="242" width="9.140625" style="83" customWidth="1"/>
    <col min="243" max="243" width="2.7109375" style="83" customWidth="1"/>
    <col min="244" max="244" width="17.5703125" style="83" customWidth="1"/>
    <col min="245" max="245" width="11.5703125" style="83" hidden="1" customWidth="1"/>
    <col min="246" max="16384" width="1.7109375" style="83"/>
  </cols>
  <sheetData>
    <row r="1" spans="1:245" s="86" customFormat="1" ht="36">
      <c r="A1" s="518" t="s">
        <v>286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85"/>
    </row>
    <row r="2" spans="1:245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87"/>
      <c r="Q2" s="87"/>
      <c r="R2" s="87"/>
      <c r="S2" s="89"/>
      <c r="T2" s="87"/>
      <c r="U2" s="85"/>
      <c r="V2" s="85"/>
      <c r="W2" s="85"/>
      <c r="X2" s="85"/>
    </row>
    <row r="3" spans="1:245" s="86" customFormat="1" ht="21">
      <c r="A3" s="91"/>
      <c r="B3" s="276" t="s">
        <v>117</v>
      </c>
      <c r="C3" s="93" t="s">
        <v>118</v>
      </c>
      <c r="D3" s="519" t="s">
        <v>287</v>
      </c>
      <c r="E3" s="519"/>
      <c r="F3" s="519"/>
      <c r="G3" s="519" t="s">
        <v>288</v>
      </c>
      <c r="H3" s="519"/>
      <c r="I3" s="519"/>
      <c r="J3" s="519" t="s">
        <v>257</v>
      </c>
      <c r="K3" s="519"/>
      <c r="L3" s="519"/>
      <c r="M3" s="519" t="s">
        <v>45</v>
      </c>
      <c r="N3" s="519"/>
      <c r="O3" s="519"/>
      <c r="P3" s="95" t="s">
        <v>123</v>
      </c>
      <c r="Q3" s="95" t="s">
        <v>258</v>
      </c>
      <c r="R3" s="95" t="s">
        <v>124</v>
      </c>
      <c r="S3" s="520" t="s">
        <v>125</v>
      </c>
      <c r="T3" s="520"/>
      <c r="U3" s="520" t="s">
        <v>126</v>
      </c>
      <c r="V3" s="520"/>
      <c r="W3" s="96" t="s">
        <v>14</v>
      </c>
      <c r="X3" s="87"/>
      <c r="Y3" s="97"/>
      <c r="Z3" s="97"/>
      <c r="AA3" s="97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s="86" customFormat="1" ht="21">
      <c r="A4" s="277">
        <v>1</v>
      </c>
      <c r="B4" s="275" t="s">
        <v>289</v>
      </c>
      <c r="C4" s="278">
        <v>777644380</v>
      </c>
      <c r="D4" s="279"/>
      <c r="E4" s="279"/>
      <c r="F4" s="279"/>
      <c r="G4" s="108">
        <v>2</v>
      </c>
      <c r="H4" s="280" t="s">
        <v>128</v>
      </c>
      <c r="I4" s="108">
        <v>1</v>
      </c>
      <c r="J4" s="108">
        <v>2</v>
      </c>
      <c r="K4" s="280" t="s">
        <v>128</v>
      </c>
      <c r="L4" s="108">
        <v>3</v>
      </c>
      <c r="M4" s="108">
        <v>3</v>
      </c>
      <c r="N4" s="280" t="s">
        <v>128</v>
      </c>
      <c r="O4" s="108">
        <v>1</v>
      </c>
      <c r="P4" s="109">
        <f>IF(G4&gt;I4,1,0)+IF(J4&gt;L4,1,0)+IF(M4&gt;O4,1,0)</f>
        <v>2</v>
      </c>
      <c r="Q4" s="109">
        <f>IF(G4=I4,1,0)+IF(J4=L4,1,0)+IF(M4=O4,1,0)</f>
        <v>0</v>
      </c>
      <c r="R4" s="108">
        <f>IF(G4&lt;I4,1,0)+IF(J4&lt;L4,1,0)+IF(M4&lt;O4,1,0)</f>
        <v>1</v>
      </c>
      <c r="S4" s="109">
        <f>G4+J4+M4</f>
        <v>7</v>
      </c>
      <c r="T4" s="108">
        <f>I4+L4+O4</f>
        <v>5</v>
      </c>
      <c r="U4" s="521">
        <f>P4*3+Q4*1</f>
        <v>6</v>
      </c>
      <c r="V4" s="521"/>
      <c r="W4" s="110">
        <f>1+IF(U4&lt;U5,1,0)+IF(U4&lt;U6,1,0)+IF(U4&lt;U7,1,0)</f>
        <v>2</v>
      </c>
      <c r="X4" s="85"/>
      <c r="Y4" s="97"/>
      <c r="Z4" s="97"/>
      <c r="AA4" s="111"/>
    </row>
    <row r="5" spans="1:245" s="86" customFormat="1" ht="21">
      <c r="A5" s="277">
        <v>2</v>
      </c>
      <c r="B5" s="275" t="s">
        <v>290</v>
      </c>
      <c r="C5" s="278">
        <v>602693433</v>
      </c>
      <c r="D5" s="108">
        <f>I4</f>
        <v>1</v>
      </c>
      <c r="E5" s="281" t="s">
        <v>128</v>
      </c>
      <c r="F5" s="108">
        <f>G4</f>
        <v>2</v>
      </c>
      <c r="G5" s="282"/>
      <c r="H5" s="282"/>
      <c r="I5" s="282"/>
      <c r="J5" s="108">
        <v>1</v>
      </c>
      <c r="K5" s="280" t="s">
        <v>128</v>
      </c>
      <c r="L5" s="108">
        <v>2</v>
      </c>
      <c r="M5" s="108">
        <v>3</v>
      </c>
      <c r="N5" s="280" t="s">
        <v>128</v>
      </c>
      <c r="O5" s="108">
        <v>3</v>
      </c>
      <c r="P5" s="109">
        <f>IF(D5&gt;F5,1,0)+IF(J5&gt;L5,1,0)+IF(M5&gt;O5,1,0)</f>
        <v>0</v>
      </c>
      <c r="Q5" s="109">
        <f>IF(D5=F5,1,0)+IF(J5=L5,1,0)+IF(M5=O5,1,0)</f>
        <v>1</v>
      </c>
      <c r="R5" s="108">
        <f>IF(D5&lt;F5,1,0)+IF(J5&lt;L5,1,0)+IF(M5&lt;O5,1,0)</f>
        <v>2</v>
      </c>
      <c r="S5" s="109">
        <f>D5+J5+M5</f>
        <v>5</v>
      </c>
      <c r="T5" s="108">
        <f>F5+L5+O5</f>
        <v>7</v>
      </c>
      <c r="U5" s="521">
        <f>P5*3+Q5*1</f>
        <v>1</v>
      </c>
      <c r="V5" s="521"/>
      <c r="W5" s="110">
        <f>1+IF(U5&lt;U4,1,0)+IF(U5&lt;U6,1,0)+IF(U5&lt;U7,1,0)</f>
        <v>3</v>
      </c>
      <c r="X5" s="85"/>
      <c r="Y5" s="97"/>
      <c r="Z5" s="97"/>
      <c r="AA5" s="111"/>
    </row>
    <row r="6" spans="1:245" ht="21">
      <c r="A6" s="277">
        <v>3</v>
      </c>
      <c r="B6" s="99" t="s">
        <v>291</v>
      </c>
      <c r="C6" s="278">
        <v>602235700</v>
      </c>
      <c r="D6" s="108">
        <f>L4</f>
        <v>3</v>
      </c>
      <c r="E6" s="281" t="s">
        <v>128</v>
      </c>
      <c r="F6" s="108">
        <f>J4</f>
        <v>2</v>
      </c>
      <c r="G6" s="108">
        <f>L5</f>
        <v>2</v>
      </c>
      <c r="H6" s="281" t="s">
        <v>128</v>
      </c>
      <c r="I6" s="108">
        <f>J5</f>
        <v>1</v>
      </c>
      <c r="J6" s="282"/>
      <c r="K6" s="282"/>
      <c r="L6" s="282"/>
      <c r="M6" s="108">
        <v>2</v>
      </c>
      <c r="N6" s="280" t="s">
        <v>128</v>
      </c>
      <c r="O6" s="108">
        <v>0</v>
      </c>
      <c r="P6" s="109">
        <f>IF(D6&gt;F6,1,0)+IF(G6&gt;I6,1,0)+IF(M6&gt;O6,1,0)</f>
        <v>3</v>
      </c>
      <c r="Q6" s="109">
        <f>IF(D6=F6,1,0)+IF(G6=I6,1,0)+IF(M6=O6,1,0)</f>
        <v>0</v>
      </c>
      <c r="R6" s="108">
        <f>IF(D6&lt;F6,1,0)+IF(G6&lt;I6,1,0)+IF(M6&lt;O6,1,0)</f>
        <v>0</v>
      </c>
      <c r="S6" s="109">
        <f>D6+G6+M6</f>
        <v>7</v>
      </c>
      <c r="T6" s="108">
        <f>F6+I6+O6</f>
        <v>3</v>
      </c>
      <c r="U6" s="521">
        <f>P6*3+Q6*1</f>
        <v>9</v>
      </c>
      <c r="V6" s="521"/>
      <c r="W6" s="110">
        <f>1+IF(U6&lt;U4,1,0)+IF(U6&lt;U5,1,0)+IF(U6&lt;U7,1,0)</f>
        <v>1</v>
      </c>
      <c r="X6" s="85"/>
      <c r="Y6" s="97"/>
      <c r="Z6" s="97"/>
      <c r="AA6" s="111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</row>
    <row r="7" spans="1:245" s="116" customFormat="1" ht="21">
      <c r="A7" s="277">
        <v>4</v>
      </c>
      <c r="B7" s="275" t="s">
        <v>292</v>
      </c>
      <c r="C7" s="278">
        <v>737215132</v>
      </c>
      <c r="D7" s="108">
        <f>O4</f>
        <v>1</v>
      </c>
      <c r="E7" s="281" t="s">
        <v>128</v>
      </c>
      <c r="F7" s="108">
        <f>M4</f>
        <v>3</v>
      </c>
      <c r="G7" s="108">
        <f>O5</f>
        <v>3</v>
      </c>
      <c r="H7" s="281" t="s">
        <v>128</v>
      </c>
      <c r="I7" s="108">
        <f>M5</f>
        <v>3</v>
      </c>
      <c r="J7" s="108">
        <f>O6</f>
        <v>0</v>
      </c>
      <c r="K7" s="281" t="s">
        <v>128</v>
      </c>
      <c r="L7" s="108">
        <f>M6</f>
        <v>2</v>
      </c>
      <c r="M7" s="282"/>
      <c r="N7" s="282"/>
      <c r="O7" s="282"/>
      <c r="P7" s="109">
        <f>IF(D7&gt;F7,1,0)+IF(G7&gt;I7,1,0)+IF(J7&gt;L7,1,0)</f>
        <v>0</v>
      </c>
      <c r="Q7" s="109">
        <f>IF(D7=F7,1,0)+IF(G7=I7,1,0)+IF(J7=L7,1,0)</f>
        <v>1</v>
      </c>
      <c r="R7" s="108">
        <f>IF(D7&lt;F7,1,0)+IF(G7&lt;I7,1,0)+IF(J7&lt;L7,1,0)</f>
        <v>2</v>
      </c>
      <c r="S7" s="109">
        <f>D7+G7+J7</f>
        <v>4</v>
      </c>
      <c r="T7" s="108">
        <f>F7+I7+L7</f>
        <v>8</v>
      </c>
      <c r="U7" s="521">
        <f>P7*3+Q7*1</f>
        <v>1</v>
      </c>
      <c r="V7" s="521"/>
      <c r="W7" s="110">
        <v>4</v>
      </c>
      <c r="X7" s="85"/>
      <c r="Y7" s="97"/>
      <c r="Z7" s="97"/>
      <c r="AA7" s="111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</row>
    <row r="8" spans="1:245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8"/>
      <c r="Q8" s="118"/>
      <c r="R8" s="118"/>
      <c r="S8" s="118"/>
      <c r="T8" s="118"/>
      <c r="U8" s="548"/>
      <c r="V8" s="548"/>
      <c r="W8" s="117"/>
      <c r="X8" s="79"/>
      <c r="Y8" s="120"/>
      <c r="Z8" s="120"/>
      <c r="AA8" s="121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</row>
    <row r="9" spans="1:245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4"/>
      <c r="U9" s="122"/>
      <c r="V9" s="122"/>
      <c r="W9" s="122"/>
      <c r="X9" s="125"/>
      <c r="Y9" s="126"/>
      <c r="Z9" s="126"/>
      <c r="AA9" s="127"/>
    </row>
    <row r="10" spans="1:245" s="129" customFormat="1" ht="18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4"/>
      <c r="U10" s="122"/>
      <c r="V10" s="122"/>
      <c r="W10" s="122"/>
      <c r="X10" s="125"/>
      <c r="Y10" s="126"/>
      <c r="Z10" s="126"/>
      <c r="AA10" s="127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</row>
    <row r="11" spans="1:245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4"/>
      <c r="U11" s="122"/>
      <c r="V11" s="122"/>
      <c r="W11" s="122"/>
      <c r="X11" s="125"/>
      <c r="Y11" s="126"/>
      <c r="Z11" s="126"/>
      <c r="AA11" s="127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</row>
    <row r="12" spans="1:245" s="129" customFormat="1">
      <c r="A12" s="130"/>
      <c r="B12" s="523" t="s">
        <v>134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131"/>
      <c r="Y12" s="132"/>
      <c r="Z12" s="132"/>
      <c r="AA12" s="133"/>
    </row>
    <row r="13" spans="1:245" s="129" customFormat="1" ht="18">
      <c r="A13" s="130"/>
      <c r="B13" s="524" t="s">
        <v>268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</row>
    <row r="14" spans="1:245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</row>
    <row r="15" spans="1:245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</row>
    <row r="16" spans="1:245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</row>
    <row r="17" spans="1:245" s="129" customFormat="1" ht="18">
      <c r="A17" s="131"/>
      <c r="B17" s="525" t="s">
        <v>269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131"/>
    </row>
    <row r="18" spans="1:245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131"/>
    </row>
    <row r="19" spans="1:245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131"/>
    </row>
    <row r="20" spans="1:245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131"/>
    </row>
    <row r="21" spans="1:245" s="129" customFormat="1" ht="18">
      <c r="A21" s="131"/>
      <c r="B21" s="525" t="s">
        <v>270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131"/>
    </row>
    <row r="22" spans="1:245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131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</row>
    <row r="23" spans="1:245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131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</row>
    <row r="24" spans="1:245"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</row>
    <row r="25" spans="1:245">
      <c r="B25" s="135" t="s">
        <v>264</v>
      </c>
      <c r="D25" s="546" t="s">
        <v>265</v>
      </c>
      <c r="E25" s="546"/>
      <c r="F25" s="546"/>
      <c r="G25" s="546"/>
      <c r="H25" s="546"/>
      <c r="I25" s="546"/>
      <c r="J25" s="546"/>
      <c r="L25" s="81" t="s">
        <v>139</v>
      </c>
      <c r="O25" s="547">
        <v>45317</v>
      </c>
      <c r="P25" s="547"/>
      <c r="Q25" s="547"/>
    </row>
    <row r="26" spans="1:245">
      <c r="P26" s="139"/>
      <c r="Q26" s="139"/>
    </row>
    <row r="27" spans="1:245">
      <c r="P27" s="139"/>
      <c r="Q27" s="139"/>
    </row>
    <row r="28" spans="1:245">
      <c r="P28" s="139"/>
      <c r="Q28" s="139"/>
    </row>
    <row r="29" spans="1:245">
      <c r="P29" s="139"/>
      <c r="Q29" s="139"/>
    </row>
    <row r="30" spans="1:245">
      <c r="P30" s="139"/>
      <c r="Q30" s="139"/>
    </row>
    <row r="31" spans="1:245">
      <c r="P31" s="139"/>
      <c r="Q31" s="139"/>
    </row>
    <row r="32" spans="1:245">
      <c r="P32" s="139"/>
      <c r="Q32" s="139"/>
    </row>
    <row r="33" spans="16:17">
      <c r="P33" s="139"/>
      <c r="Q33" s="139"/>
    </row>
    <row r="34" spans="16:17">
      <c r="P34" s="139"/>
      <c r="Q34" s="139"/>
    </row>
    <row r="35" spans="16:17">
      <c r="P35" s="139"/>
      <c r="Q35" s="139"/>
    </row>
    <row r="36" spans="16:17">
      <c r="P36" s="139"/>
      <c r="Q36" s="139"/>
    </row>
    <row r="37" spans="16:17">
      <c r="P37" s="139"/>
      <c r="Q37" s="139"/>
    </row>
    <row r="38" spans="16:17">
      <c r="P38" s="139"/>
      <c r="Q38" s="139"/>
    </row>
    <row r="39" spans="16:17">
      <c r="P39" s="139"/>
      <c r="Q39" s="139"/>
    </row>
    <row r="40" spans="16:17">
      <c r="P40" s="139"/>
      <c r="Q40" s="139"/>
    </row>
  </sheetData>
  <mergeCells count="27">
    <mergeCell ref="B22:W22"/>
    <mergeCell ref="B23:W23"/>
    <mergeCell ref="B24:W24"/>
    <mergeCell ref="D25:J25"/>
    <mergeCell ref="O25:Q25"/>
    <mergeCell ref="B17:W17"/>
    <mergeCell ref="B18:W18"/>
    <mergeCell ref="B19:W19"/>
    <mergeCell ref="B20:W20"/>
    <mergeCell ref="B21:W21"/>
    <mergeCell ref="B12:W12"/>
    <mergeCell ref="B13:W13"/>
    <mergeCell ref="B14:W14"/>
    <mergeCell ref="B15:W15"/>
    <mergeCell ref="B16:W16"/>
    <mergeCell ref="U4:V4"/>
    <mergeCell ref="U5:V5"/>
    <mergeCell ref="U6:V6"/>
    <mergeCell ref="U7:V7"/>
    <mergeCell ref="U8:V8"/>
    <mergeCell ref="A1:W1"/>
    <mergeCell ref="D3:F3"/>
    <mergeCell ref="G3:I3"/>
    <mergeCell ref="J3:L3"/>
    <mergeCell ref="M3:O3"/>
    <mergeCell ref="S3:T3"/>
    <mergeCell ref="U3:V3"/>
  </mergeCells>
  <pageMargins left="0.70833333333333304" right="0.70833333333333304" top="0.78749999999999998" bottom="0.78749999999999998" header="0.511811023622047" footer="0.511811023622047"/>
  <pageSetup paperSize="9" scale="76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A2" sqref="A2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7" width="8.7109375" style="82" customWidth="1"/>
    <col min="18" max="18" width="8.7109375" style="80" customWidth="1"/>
    <col min="19" max="19" width="8.85546875" style="82" customWidth="1"/>
    <col min="20" max="20" width="8.85546875" style="80" customWidth="1"/>
    <col min="21" max="21" width="5.28515625" style="79" customWidth="1"/>
    <col min="22" max="22" width="13.7109375" style="79" customWidth="1"/>
    <col min="23" max="23" width="10" style="79" customWidth="1"/>
    <col min="24" max="24" width="7" style="79" customWidth="1"/>
    <col min="25" max="242" width="9.140625" style="83" customWidth="1"/>
    <col min="243" max="243" width="2.7109375" style="83" customWidth="1"/>
    <col min="244" max="244" width="17.5703125" style="83" customWidth="1"/>
    <col min="245" max="245" width="11.5703125" style="83" hidden="1" customWidth="1"/>
    <col min="246" max="16384" width="1.7109375" style="83"/>
  </cols>
  <sheetData>
    <row r="1" spans="1:245" s="86" customFormat="1" ht="36">
      <c r="A1" s="518" t="s">
        <v>293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85"/>
    </row>
    <row r="2" spans="1:245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87"/>
      <c r="Q2" s="87"/>
      <c r="R2" s="87"/>
      <c r="S2" s="89"/>
      <c r="T2" s="87"/>
      <c r="U2" s="85"/>
      <c r="V2" s="85"/>
      <c r="W2" s="85"/>
      <c r="X2" s="85"/>
    </row>
    <row r="3" spans="1:245" s="86" customFormat="1" ht="21">
      <c r="A3" s="91"/>
      <c r="B3" s="276" t="s">
        <v>117</v>
      </c>
      <c r="C3" s="93" t="s">
        <v>118</v>
      </c>
      <c r="D3" s="519" t="s">
        <v>22</v>
      </c>
      <c r="E3" s="519"/>
      <c r="F3" s="519"/>
      <c r="G3" s="519" t="s">
        <v>42</v>
      </c>
      <c r="H3" s="519"/>
      <c r="I3" s="519"/>
      <c r="J3" s="519" t="s">
        <v>294</v>
      </c>
      <c r="K3" s="519"/>
      <c r="L3" s="519"/>
      <c r="M3" s="519" t="s">
        <v>295</v>
      </c>
      <c r="N3" s="519"/>
      <c r="O3" s="519"/>
      <c r="P3" s="95" t="s">
        <v>123</v>
      </c>
      <c r="Q3" s="95" t="s">
        <v>258</v>
      </c>
      <c r="R3" s="95" t="s">
        <v>124</v>
      </c>
      <c r="S3" s="520" t="s">
        <v>125</v>
      </c>
      <c r="T3" s="520"/>
      <c r="U3" s="520" t="s">
        <v>126</v>
      </c>
      <c r="V3" s="520"/>
      <c r="W3" s="96" t="s">
        <v>14</v>
      </c>
      <c r="X3" s="87"/>
      <c r="Y3" s="97"/>
      <c r="Z3" s="97"/>
      <c r="AA3" s="97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s="86" customFormat="1" ht="21">
      <c r="A4" s="277">
        <v>1</v>
      </c>
      <c r="B4" s="275" t="s">
        <v>296</v>
      </c>
      <c r="C4" s="278">
        <v>777644380</v>
      </c>
      <c r="D4" s="279"/>
      <c r="E4" s="279"/>
      <c r="F4" s="279"/>
      <c r="G4" s="108">
        <v>4</v>
      </c>
      <c r="H4" s="280" t="s">
        <v>128</v>
      </c>
      <c r="I4" s="108">
        <v>2</v>
      </c>
      <c r="J4" s="108">
        <v>1</v>
      </c>
      <c r="K4" s="280" t="s">
        <v>128</v>
      </c>
      <c r="L4" s="108">
        <v>1</v>
      </c>
      <c r="M4" s="108">
        <v>1</v>
      </c>
      <c r="N4" s="280" t="s">
        <v>128</v>
      </c>
      <c r="O4" s="108">
        <v>0</v>
      </c>
      <c r="P4" s="109">
        <f>IF(G4&gt;I4,1,0)+IF(J4&gt;L4,1,0)+IF(M4&gt;O4,1,0)</f>
        <v>2</v>
      </c>
      <c r="Q4" s="109">
        <f>IF(G4=I4,1,0)+IF(J4=L4,1,0)+IF(M4=O4,1,0)</f>
        <v>1</v>
      </c>
      <c r="R4" s="108">
        <f>IF(G4&lt;I4,1,0)+IF(J4&lt;L4,1,0)+IF(M4&lt;O4,1,0)</f>
        <v>0</v>
      </c>
      <c r="S4" s="109">
        <f>G4+J4+M4</f>
        <v>6</v>
      </c>
      <c r="T4" s="108">
        <f>I4+L4+O4</f>
        <v>3</v>
      </c>
      <c r="U4" s="521">
        <f>P4*3+Q4*1</f>
        <v>7</v>
      </c>
      <c r="V4" s="521"/>
      <c r="W4" s="110">
        <f>1+IF(U4&lt;U5,1,0)+IF(U4&lt;U6,1,0)+IF(U4&lt;U7,1,0)</f>
        <v>1</v>
      </c>
      <c r="X4" s="85"/>
      <c r="Y4" s="97"/>
      <c r="Z4" s="97"/>
      <c r="AA4" s="111"/>
    </row>
    <row r="5" spans="1:245" s="86" customFormat="1" ht="21">
      <c r="A5" s="277">
        <v>2</v>
      </c>
      <c r="B5" s="275" t="s">
        <v>297</v>
      </c>
      <c r="C5" s="278">
        <v>602693433</v>
      </c>
      <c r="D5" s="108">
        <f>I4</f>
        <v>2</v>
      </c>
      <c r="E5" s="281" t="s">
        <v>128</v>
      </c>
      <c r="F5" s="108">
        <f>G4</f>
        <v>4</v>
      </c>
      <c r="G5" s="282"/>
      <c r="H5" s="282"/>
      <c r="I5" s="282"/>
      <c r="J5" s="108">
        <v>2</v>
      </c>
      <c r="K5" s="280" t="s">
        <v>128</v>
      </c>
      <c r="L5" s="108">
        <v>1</v>
      </c>
      <c r="M5" s="108">
        <v>0</v>
      </c>
      <c r="N5" s="280" t="s">
        <v>128</v>
      </c>
      <c r="O5" s="108">
        <v>2</v>
      </c>
      <c r="P5" s="109">
        <f>IF(D5&gt;F5,1,0)+IF(J5&gt;L5,1,0)+IF(M5&gt;O5,1,0)</f>
        <v>1</v>
      </c>
      <c r="Q5" s="109">
        <f>IF(D5=F5,1,0)+IF(J5=L5,1,0)+IF(M5=O5,1,0)</f>
        <v>0</v>
      </c>
      <c r="R5" s="108">
        <f>IF(D5&lt;F5,1,0)+IF(J5&lt;L5,1,0)+IF(M5&lt;O5,1,0)</f>
        <v>2</v>
      </c>
      <c r="S5" s="109">
        <f>D5+J5+M5</f>
        <v>4</v>
      </c>
      <c r="T5" s="108">
        <f>F5+L5+O5</f>
        <v>7</v>
      </c>
      <c r="U5" s="521">
        <f>P5*3+Q5*1</f>
        <v>3</v>
      </c>
      <c r="V5" s="521"/>
      <c r="W5" s="110">
        <f>1+IF(U5&lt;U4,1,0)+IF(U5&lt;U6,1,0)+IF(U5&lt;U7,1,0)</f>
        <v>3</v>
      </c>
      <c r="X5" s="85"/>
      <c r="Y5" s="97"/>
      <c r="Z5" s="97"/>
      <c r="AA5" s="111"/>
    </row>
    <row r="6" spans="1:245" ht="21">
      <c r="A6" s="277">
        <v>3</v>
      </c>
      <c r="B6" s="275" t="s">
        <v>298</v>
      </c>
      <c r="C6" s="278">
        <v>602235700</v>
      </c>
      <c r="D6" s="108">
        <f>L4</f>
        <v>1</v>
      </c>
      <c r="E6" s="281" t="s">
        <v>128</v>
      </c>
      <c r="F6" s="108">
        <f>J4</f>
        <v>1</v>
      </c>
      <c r="G6" s="108">
        <f>L5</f>
        <v>1</v>
      </c>
      <c r="H6" s="281" t="s">
        <v>128</v>
      </c>
      <c r="I6" s="108">
        <f>J5</f>
        <v>2</v>
      </c>
      <c r="J6" s="282"/>
      <c r="K6" s="282"/>
      <c r="L6" s="282"/>
      <c r="M6" s="108">
        <v>1</v>
      </c>
      <c r="N6" s="280" t="s">
        <v>128</v>
      </c>
      <c r="O6" s="108">
        <v>2</v>
      </c>
      <c r="P6" s="109">
        <f>IF(D6&gt;F6,1,0)+IF(G6&gt;I6,1,0)+IF(M6&gt;O6,1,0)</f>
        <v>0</v>
      </c>
      <c r="Q6" s="109">
        <f>IF(D6=F6,1,0)+IF(G6=I6,1,0)+IF(M6=O6,1,0)</f>
        <v>1</v>
      </c>
      <c r="R6" s="108">
        <f>IF(D6&lt;F6,1,0)+IF(G6&lt;I6,1,0)+IF(M6&lt;O6,1,0)</f>
        <v>2</v>
      </c>
      <c r="S6" s="109">
        <f>D6+G6+M6</f>
        <v>3</v>
      </c>
      <c r="T6" s="108">
        <f>F6+I6+O6</f>
        <v>5</v>
      </c>
      <c r="U6" s="521">
        <f>P6*3+Q6*1</f>
        <v>1</v>
      </c>
      <c r="V6" s="521"/>
      <c r="W6" s="110">
        <f>1+IF(U6&lt;U4,1,0)+IF(U6&lt;U5,1,0)+IF(U6&lt;U7,1,0)</f>
        <v>4</v>
      </c>
      <c r="X6" s="85"/>
      <c r="Y6" s="97"/>
      <c r="Z6" s="97"/>
      <c r="AA6" s="111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</row>
    <row r="7" spans="1:245" s="116" customFormat="1" ht="21">
      <c r="A7" s="277">
        <v>4</v>
      </c>
      <c r="B7" s="275" t="s">
        <v>299</v>
      </c>
      <c r="C7" s="278">
        <v>737215132</v>
      </c>
      <c r="D7" s="108">
        <f>O4</f>
        <v>0</v>
      </c>
      <c r="E7" s="281" t="s">
        <v>128</v>
      </c>
      <c r="F7" s="108">
        <f>M4</f>
        <v>1</v>
      </c>
      <c r="G7" s="108">
        <f>O5</f>
        <v>2</v>
      </c>
      <c r="H7" s="281" t="s">
        <v>128</v>
      </c>
      <c r="I7" s="108">
        <f>M5</f>
        <v>0</v>
      </c>
      <c r="J7" s="108">
        <f>O6</f>
        <v>2</v>
      </c>
      <c r="K7" s="281" t="s">
        <v>128</v>
      </c>
      <c r="L7" s="108">
        <f>M6</f>
        <v>1</v>
      </c>
      <c r="M7" s="282"/>
      <c r="N7" s="282"/>
      <c r="O7" s="282"/>
      <c r="P7" s="109">
        <f>IF(D7&gt;F7,1,0)+IF(G7&gt;I7,1,0)+IF(J7&gt;L7,1,0)</f>
        <v>2</v>
      </c>
      <c r="Q7" s="109">
        <f>IF(D7=F7,1,0)+IF(G7=I7,1,0)+IF(J7=L7,1,0)</f>
        <v>0</v>
      </c>
      <c r="R7" s="108">
        <f>IF(D7&lt;F7,1,0)+IF(G7&lt;I7,1,0)+IF(J7&lt;L7,1,0)</f>
        <v>1</v>
      </c>
      <c r="S7" s="109">
        <f>D7+G7+J7</f>
        <v>4</v>
      </c>
      <c r="T7" s="108">
        <f>F7+I7+L7</f>
        <v>2</v>
      </c>
      <c r="U7" s="521">
        <f>P7*3+Q7*1</f>
        <v>6</v>
      </c>
      <c r="V7" s="521"/>
      <c r="W7" s="110">
        <f>1+IF(U7&lt;U4,1,0)+IF(U7&lt;U5,1,0)+IF(U7&lt;U6,1,0)</f>
        <v>2</v>
      </c>
      <c r="X7" s="85"/>
      <c r="Y7" s="97"/>
      <c r="Z7" s="97"/>
      <c r="AA7" s="111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</row>
    <row r="8" spans="1:245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8"/>
      <c r="Q8" s="118"/>
      <c r="R8" s="118"/>
      <c r="S8" s="118"/>
      <c r="T8" s="118"/>
      <c r="U8" s="548"/>
      <c r="V8" s="548"/>
      <c r="W8" s="117"/>
      <c r="X8" s="79"/>
      <c r="Y8" s="120"/>
      <c r="Z8" s="120"/>
      <c r="AA8" s="121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</row>
    <row r="9" spans="1:245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4"/>
      <c r="U9" s="122"/>
      <c r="V9" s="122"/>
      <c r="W9" s="122"/>
      <c r="X9" s="125"/>
      <c r="Y9" s="126"/>
      <c r="Z9" s="126"/>
      <c r="AA9" s="127"/>
    </row>
    <row r="10" spans="1:245" s="129" customFormat="1" ht="18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4"/>
      <c r="U10" s="122"/>
      <c r="V10" s="122"/>
      <c r="W10" s="122"/>
      <c r="X10" s="125"/>
      <c r="Y10" s="126"/>
      <c r="Z10" s="126"/>
      <c r="AA10" s="127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</row>
    <row r="11" spans="1:245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4"/>
      <c r="U11" s="122"/>
      <c r="V11" s="122"/>
      <c r="W11" s="122"/>
      <c r="X11" s="125"/>
      <c r="Y11" s="126"/>
      <c r="Z11" s="126"/>
      <c r="AA11" s="127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</row>
    <row r="12" spans="1:245" s="129" customFormat="1">
      <c r="A12" s="130"/>
      <c r="B12" s="523" t="s">
        <v>134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131"/>
      <c r="Y12" s="132"/>
      <c r="Z12" s="132"/>
      <c r="AA12" s="133"/>
    </row>
    <row r="13" spans="1:245" s="129" customFormat="1" ht="18">
      <c r="A13" s="130"/>
      <c r="B13" s="524" t="s">
        <v>268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</row>
    <row r="14" spans="1:245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</row>
    <row r="15" spans="1:245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</row>
    <row r="16" spans="1:245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</row>
    <row r="17" spans="1:245" s="129" customFormat="1" ht="18">
      <c r="A17" s="131"/>
      <c r="B17" s="525" t="s">
        <v>300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131"/>
    </row>
    <row r="18" spans="1:245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131"/>
    </row>
    <row r="19" spans="1:245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131"/>
    </row>
    <row r="20" spans="1:245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131"/>
    </row>
    <row r="21" spans="1:245" s="129" customFormat="1" ht="18">
      <c r="A21" s="131"/>
      <c r="B21" s="525" t="s">
        <v>270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131"/>
    </row>
    <row r="22" spans="1:245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131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</row>
    <row r="23" spans="1:245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131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</row>
    <row r="24" spans="1:245"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</row>
    <row r="25" spans="1:245">
      <c r="B25" s="135" t="s">
        <v>264</v>
      </c>
      <c r="D25" s="546" t="s">
        <v>265</v>
      </c>
      <c r="E25" s="546"/>
      <c r="F25" s="546"/>
      <c r="G25" s="546"/>
      <c r="H25" s="546"/>
      <c r="I25" s="546"/>
      <c r="J25" s="546"/>
      <c r="L25" s="81" t="s">
        <v>139</v>
      </c>
      <c r="O25" s="547">
        <v>45317</v>
      </c>
      <c r="P25" s="547"/>
      <c r="Q25" s="547"/>
    </row>
    <row r="26" spans="1:245">
      <c r="P26" s="139"/>
      <c r="Q26" s="139"/>
    </row>
    <row r="27" spans="1:245">
      <c r="P27" s="139"/>
      <c r="Q27" s="139"/>
    </row>
    <row r="28" spans="1:245">
      <c r="P28" s="139"/>
      <c r="Q28" s="139"/>
    </row>
    <row r="29" spans="1:245">
      <c r="P29" s="139"/>
      <c r="Q29" s="139"/>
    </row>
    <row r="30" spans="1:245">
      <c r="P30" s="139"/>
      <c r="Q30" s="139"/>
    </row>
    <row r="31" spans="1:245">
      <c r="P31" s="139"/>
      <c r="Q31" s="139"/>
    </row>
    <row r="32" spans="1:245">
      <c r="P32" s="139"/>
      <c r="Q32" s="139"/>
    </row>
    <row r="33" spans="16:17">
      <c r="P33" s="139"/>
      <c r="Q33" s="139"/>
    </row>
    <row r="34" spans="16:17">
      <c r="P34" s="139"/>
      <c r="Q34" s="139"/>
    </row>
    <row r="35" spans="16:17">
      <c r="P35" s="139"/>
      <c r="Q35" s="139"/>
    </row>
    <row r="36" spans="16:17">
      <c r="P36" s="139"/>
      <c r="Q36" s="139"/>
    </row>
    <row r="37" spans="16:17">
      <c r="P37" s="139"/>
      <c r="Q37" s="139"/>
    </row>
    <row r="38" spans="16:17">
      <c r="P38" s="139"/>
      <c r="Q38" s="139"/>
    </row>
    <row r="39" spans="16:17">
      <c r="P39" s="139"/>
      <c r="Q39" s="139"/>
    </row>
    <row r="40" spans="16:17">
      <c r="P40" s="139"/>
      <c r="Q40" s="139"/>
    </row>
  </sheetData>
  <mergeCells count="27">
    <mergeCell ref="B22:W22"/>
    <mergeCell ref="B23:W23"/>
    <mergeCell ref="B24:W24"/>
    <mergeCell ref="D25:J25"/>
    <mergeCell ref="O25:Q25"/>
    <mergeCell ref="B17:W17"/>
    <mergeCell ref="B18:W18"/>
    <mergeCell ref="B19:W19"/>
    <mergeCell ref="B20:W20"/>
    <mergeCell ref="B21:W21"/>
    <mergeCell ref="B12:W12"/>
    <mergeCell ref="B13:W13"/>
    <mergeCell ref="B14:W14"/>
    <mergeCell ref="B15:W15"/>
    <mergeCell ref="B16:W16"/>
    <mergeCell ref="U4:V4"/>
    <mergeCell ref="U5:V5"/>
    <mergeCell ref="U6:V6"/>
    <mergeCell ref="U7:V7"/>
    <mergeCell ref="U8:V8"/>
    <mergeCell ref="A1:W1"/>
    <mergeCell ref="D3:F3"/>
    <mergeCell ref="G3:I3"/>
    <mergeCell ref="J3:L3"/>
    <mergeCell ref="M3:O3"/>
    <mergeCell ref="S3:T3"/>
    <mergeCell ref="U3:V3"/>
  </mergeCells>
  <pageMargins left="0.70833333333333304" right="0.70833333333333304" top="0.78749999999999998" bottom="0.78749999999999998" header="0.511811023622047" footer="0.511811023622047"/>
  <pageSetup paperSize="9" scale="7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U90"/>
  <sheetViews>
    <sheetView view="pageBreakPreview" zoomScale="110" zoomScaleNormal="100" zoomScalePageLayoutView="110" workbookViewId="0">
      <selection sqref="A1:P1"/>
    </sheetView>
  </sheetViews>
  <sheetFormatPr defaultColWidth="6.42578125" defaultRowHeight="15.75"/>
  <cols>
    <col min="1" max="1" width="5.28515625" style="38" customWidth="1"/>
    <col min="2" max="2" width="27.7109375" style="38" customWidth="1"/>
    <col min="3" max="13" width="5.7109375" style="38" customWidth="1"/>
    <col min="14" max="14" width="8.7109375" style="38" customWidth="1"/>
    <col min="15" max="15" width="5.7109375" style="38" customWidth="1"/>
    <col min="16" max="16" width="8.7109375" style="38" customWidth="1"/>
    <col min="17" max="16384" width="6.42578125" style="38"/>
  </cols>
  <sheetData>
    <row r="1" spans="1:21" ht="36">
      <c r="A1" s="460" t="s">
        <v>50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39"/>
      <c r="R1" s="39"/>
      <c r="S1" s="39"/>
      <c r="T1" s="39"/>
      <c r="U1" s="39"/>
    </row>
    <row r="2" spans="1:21" s="40" customForma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>
      <c r="A3" s="41"/>
      <c r="B3" s="40"/>
      <c r="C3" s="42"/>
      <c r="D3" s="43"/>
      <c r="E3" s="42"/>
      <c r="F3" s="44"/>
      <c r="G3" s="42"/>
      <c r="H3" s="44"/>
      <c r="I3" s="42"/>
      <c r="J3" s="44"/>
      <c r="K3" s="42"/>
      <c r="L3" s="44"/>
      <c r="M3" s="510" t="s">
        <v>51</v>
      </c>
      <c r="N3" s="510"/>
      <c r="O3" s="510"/>
      <c r="P3" s="510"/>
      <c r="Q3" s="42"/>
      <c r="R3" s="42"/>
      <c r="S3" s="42"/>
      <c r="T3" s="42"/>
      <c r="U3" s="42"/>
    </row>
    <row r="4" spans="1:21">
      <c r="A4" s="44"/>
      <c r="B4" s="40" t="s">
        <v>52</v>
      </c>
      <c r="C4" s="42" t="s">
        <v>53</v>
      </c>
      <c r="D4" s="43" t="s">
        <v>54</v>
      </c>
      <c r="E4" s="42"/>
      <c r="F4" s="44" t="s">
        <v>55</v>
      </c>
      <c r="G4" s="42"/>
      <c r="H4" s="44" t="s">
        <v>56</v>
      </c>
      <c r="I4" s="40"/>
      <c r="J4" s="44" t="s">
        <v>57</v>
      </c>
      <c r="K4" s="42"/>
      <c r="L4" s="44" t="s">
        <v>58</v>
      </c>
      <c r="M4" s="42"/>
      <c r="N4" s="44" t="s">
        <v>59</v>
      </c>
      <c r="O4" s="42"/>
      <c r="P4" s="44" t="s">
        <v>60</v>
      </c>
      <c r="Q4" s="44"/>
      <c r="R4" s="44"/>
      <c r="S4" s="44"/>
      <c r="T4" s="40"/>
      <c r="U4" s="44"/>
    </row>
    <row r="5" spans="1:21">
      <c r="A5" s="45" t="s">
        <v>61</v>
      </c>
      <c r="B5" s="511" t="s">
        <v>62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46">
        <f>SUM(P6:P9)</f>
        <v>7571</v>
      </c>
    </row>
    <row r="6" spans="1:21">
      <c r="A6" s="47" t="s">
        <v>61</v>
      </c>
      <c r="B6" s="48" t="s">
        <v>63</v>
      </c>
      <c r="C6" s="49">
        <v>93</v>
      </c>
      <c r="D6" s="50">
        <v>8.1</v>
      </c>
      <c r="E6" s="51">
        <v>747</v>
      </c>
      <c r="F6" s="51">
        <v>441</v>
      </c>
      <c r="G6" s="51">
        <v>406</v>
      </c>
      <c r="H6" s="52"/>
      <c r="I6" s="52"/>
      <c r="J6" s="51">
        <v>5.39</v>
      </c>
      <c r="K6" s="51">
        <v>233</v>
      </c>
      <c r="L6" s="52"/>
      <c r="M6" s="52"/>
      <c r="N6" s="53">
        <v>1.77430555555556E-3</v>
      </c>
      <c r="O6" s="51">
        <v>652</v>
      </c>
      <c r="P6" s="54">
        <f>E6+G6+I6+K6+M6+O6</f>
        <v>2038</v>
      </c>
    </row>
    <row r="7" spans="1:21">
      <c r="A7" s="55" t="s">
        <v>64</v>
      </c>
      <c r="B7" s="56" t="s">
        <v>65</v>
      </c>
      <c r="C7" s="49">
        <v>93</v>
      </c>
      <c r="D7" s="50">
        <v>8.4</v>
      </c>
      <c r="E7" s="51">
        <v>662</v>
      </c>
      <c r="F7" s="51">
        <v>423</v>
      </c>
      <c r="G7" s="51">
        <v>362</v>
      </c>
      <c r="H7" s="52"/>
      <c r="I7" s="52"/>
      <c r="J7" s="52"/>
      <c r="K7" s="52"/>
      <c r="L7" s="51">
        <v>41.79</v>
      </c>
      <c r="M7" s="51">
        <v>377</v>
      </c>
      <c r="N7" s="57">
        <v>1.9548611111111099E-3</v>
      </c>
      <c r="O7" s="51">
        <v>475</v>
      </c>
      <c r="P7" s="54">
        <f>E7+G7+I7+K7+M7+O7</f>
        <v>1876</v>
      </c>
    </row>
    <row r="8" spans="1:21">
      <c r="A8" s="58" t="s">
        <v>66</v>
      </c>
      <c r="B8" s="49" t="s">
        <v>67</v>
      </c>
      <c r="C8" s="49">
        <v>93</v>
      </c>
      <c r="D8" s="50">
        <v>8.8000000000000007</v>
      </c>
      <c r="E8" s="51">
        <v>556</v>
      </c>
      <c r="F8" s="51">
        <v>404</v>
      </c>
      <c r="G8" s="51">
        <v>317</v>
      </c>
      <c r="H8" s="52"/>
      <c r="I8" s="52"/>
      <c r="J8" s="51">
        <v>7.23</v>
      </c>
      <c r="K8" s="51">
        <v>350</v>
      </c>
      <c r="L8" s="52"/>
      <c r="M8" s="52"/>
      <c r="N8" s="57">
        <v>1.79398148148148E-3</v>
      </c>
      <c r="O8" s="51">
        <v>632</v>
      </c>
      <c r="P8" s="54">
        <f>E8+G8+I8+K8+M8+O8</f>
        <v>1855</v>
      </c>
    </row>
    <row r="9" spans="1:21">
      <c r="A9" s="58" t="s">
        <v>68</v>
      </c>
      <c r="B9" s="49" t="s">
        <v>69</v>
      </c>
      <c r="C9" s="49">
        <v>93</v>
      </c>
      <c r="D9" s="50">
        <v>8.5</v>
      </c>
      <c r="E9" s="51">
        <v>635</v>
      </c>
      <c r="F9" s="52"/>
      <c r="G9" s="52"/>
      <c r="H9" s="51">
        <v>125</v>
      </c>
      <c r="I9" s="51">
        <v>359</v>
      </c>
      <c r="J9" s="52"/>
      <c r="K9" s="52"/>
      <c r="L9" s="51">
        <v>44.47</v>
      </c>
      <c r="M9" s="51">
        <v>410</v>
      </c>
      <c r="N9" s="57">
        <v>2.0428240740740702E-3</v>
      </c>
      <c r="O9" s="51">
        <v>398</v>
      </c>
      <c r="P9" s="54">
        <f>E9+G9+I9+K9+M9+O9</f>
        <v>1802</v>
      </c>
    </row>
    <row r="10" spans="1:21">
      <c r="A10" s="58" t="s">
        <v>70</v>
      </c>
      <c r="B10" s="49" t="s">
        <v>71</v>
      </c>
      <c r="C10" s="49">
        <v>93</v>
      </c>
      <c r="D10" s="50">
        <v>8.9</v>
      </c>
      <c r="E10" s="51">
        <v>531</v>
      </c>
      <c r="F10" s="52"/>
      <c r="G10" s="52"/>
      <c r="H10" s="51">
        <v>130</v>
      </c>
      <c r="I10" s="51">
        <v>409</v>
      </c>
      <c r="J10" s="51">
        <v>7.53</v>
      </c>
      <c r="K10" s="51">
        <v>369</v>
      </c>
      <c r="L10" s="52"/>
      <c r="M10" s="52"/>
      <c r="N10" s="57">
        <v>2.0925925925925899E-3</v>
      </c>
      <c r="O10" s="51">
        <v>358</v>
      </c>
      <c r="P10" s="59">
        <f>E10+G10+I10+K10+M10+O10</f>
        <v>1667</v>
      </c>
    </row>
    <row r="11" spans="1:21">
      <c r="A11" s="60"/>
      <c r="B11" s="40"/>
      <c r="C11" s="60"/>
      <c r="D11" s="43"/>
      <c r="E11" s="61"/>
      <c r="F11" s="44"/>
      <c r="G11" s="61"/>
      <c r="H11" s="44"/>
      <c r="I11" s="61"/>
      <c r="J11" s="44"/>
      <c r="K11" s="61"/>
      <c r="L11" s="44"/>
      <c r="M11" s="44"/>
      <c r="N11" s="44"/>
      <c r="O11" s="44"/>
      <c r="P11" s="44"/>
    </row>
    <row r="12" spans="1:21">
      <c r="A12" s="62" t="s">
        <v>72</v>
      </c>
      <c r="B12" s="512" t="s">
        <v>73</v>
      </c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63">
        <f>SUM(P13:P16)</f>
        <v>6838</v>
      </c>
    </row>
    <row r="13" spans="1:21">
      <c r="A13" s="64" t="s">
        <v>74</v>
      </c>
      <c r="B13" s="65" t="s">
        <v>75</v>
      </c>
      <c r="C13" s="49">
        <v>92</v>
      </c>
      <c r="D13" s="66">
        <v>8</v>
      </c>
      <c r="E13" s="51">
        <v>776</v>
      </c>
      <c r="F13" s="67">
        <v>443</v>
      </c>
      <c r="G13" s="51">
        <v>411</v>
      </c>
      <c r="H13" s="52"/>
      <c r="I13" s="52"/>
      <c r="J13" s="52"/>
      <c r="K13" s="52"/>
      <c r="L13" s="51">
        <v>31.64</v>
      </c>
      <c r="M13" s="51">
        <v>255</v>
      </c>
      <c r="N13" s="57">
        <v>1.9699074074074098E-3</v>
      </c>
      <c r="O13" s="51">
        <v>462</v>
      </c>
      <c r="P13" s="54">
        <f>E13+G13+I13+K13+M13+O13</f>
        <v>1904</v>
      </c>
    </row>
    <row r="14" spans="1:21">
      <c r="A14" s="58" t="s">
        <v>76</v>
      </c>
      <c r="B14" s="49" t="s">
        <v>77</v>
      </c>
      <c r="C14" s="49">
        <v>93</v>
      </c>
      <c r="D14" s="50">
        <v>9</v>
      </c>
      <c r="E14" s="51">
        <v>506</v>
      </c>
      <c r="F14" s="52"/>
      <c r="G14" s="52"/>
      <c r="H14" s="51">
        <v>130</v>
      </c>
      <c r="I14" s="51">
        <v>409</v>
      </c>
      <c r="J14" s="51">
        <v>7.12</v>
      </c>
      <c r="K14" s="51">
        <v>343</v>
      </c>
      <c r="L14" s="52"/>
      <c r="M14" s="52"/>
      <c r="N14" s="57">
        <v>2.0335648148148201E-3</v>
      </c>
      <c r="O14" s="51">
        <v>406</v>
      </c>
      <c r="P14" s="54">
        <f>E14+G14+I14+K14+M14+O14</f>
        <v>1664</v>
      </c>
    </row>
    <row r="15" spans="1:21">
      <c r="A15" s="58" t="s">
        <v>78</v>
      </c>
      <c r="B15" s="49" t="s">
        <v>79</v>
      </c>
      <c r="C15" s="49">
        <v>93</v>
      </c>
      <c r="D15" s="50">
        <v>8.5</v>
      </c>
      <c r="E15" s="51">
        <v>635</v>
      </c>
      <c r="F15" s="51">
        <v>366</v>
      </c>
      <c r="G15" s="51">
        <v>233</v>
      </c>
      <c r="H15" s="52"/>
      <c r="I15" s="52"/>
      <c r="J15" s="67">
        <v>9.68</v>
      </c>
      <c r="K15" s="51">
        <v>509</v>
      </c>
      <c r="L15" s="52"/>
      <c r="M15" s="52"/>
      <c r="N15" s="57">
        <v>2.2187499999999998E-3</v>
      </c>
      <c r="O15" s="51">
        <v>264</v>
      </c>
      <c r="P15" s="54">
        <f>E15+G15+I15+K15+M15+O15</f>
        <v>1641</v>
      </c>
    </row>
    <row r="16" spans="1:21">
      <c r="A16" s="58" t="s">
        <v>80</v>
      </c>
      <c r="B16" s="49" t="s">
        <v>81</v>
      </c>
      <c r="C16" s="49">
        <v>92</v>
      </c>
      <c r="D16" s="50">
        <v>8.5</v>
      </c>
      <c r="E16" s="51">
        <v>635</v>
      </c>
      <c r="F16" s="51">
        <v>435</v>
      </c>
      <c r="G16" s="51">
        <v>391</v>
      </c>
      <c r="H16" s="52"/>
      <c r="I16" s="52"/>
      <c r="J16" s="52"/>
      <c r="K16" s="52"/>
      <c r="L16" s="51">
        <v>27.65</v>
      </c>
      <c r="M16" s="51">
        <v>208</v>
      </c>
      <c r="N16" s="57">
        <v>2.0462962962963E-3</v>
      </c>
      <c r="O16" s="51">
        <v>395</v>
      </c>
      <c r="P16" s="54">
        <f>E16+G16+I16+K16+M16+O16</f>
        <v>1629</v>
      </c>
    </row>
    <row r="17" spans="1:16">
      <c r="A17" s="58" t="s">
        <v>82</v>
      </c>
      <c r="B17" s="49" t="s">
        <v>83</v>
      </c>
      <c r="C17" s="49">
        <v>93</v>
      </c>
      <c r="D17" s="50">
        <v>9.1999999999999993</v>
      </c>
      <c r="E17" s="51">
        <v>458</v>
      </c>
      <c r="F17" s="52"/>
      <c r="G17" s="52"/>
      <c r="H17" s="51">
        <v>125</v>
      </c>
      <c r="I17" s="51">
        <v>359</v>
      </c>
      <c r="J17" s="51">
        <v>8.14</v>
      </c>
      <c r="K17" s="51">
        <v>408</v>
      </c>
      <c r="L17" s="52"/>
      <c r="M17" s="52"/>
      <c r="N17" s="57">
        <v>2.2245370370370401E-3</v>
      </c>
      <c r="O17" s="51">
        <v>260</v>
      </c>
      <c r="P17" s="59">
        <f>E17+G17+I17+K17+M17+O17</f>
        <v>1485</v>
      </c>
    </row>
    <row r="18" spans="1:16">
      <c r="A18" s="68"/>
      <c r="B18" s="40"/>
      <c r="C18" s="60"/>
      <c r="D18" s="43"/>
      <c r="E18" s="61"/>
      <c r="F18" s="44"/>
      <c r="G18" s="61"/>
      <c r="H18" s="44"/>
      <c r="I18" s="61"/>
      <c r="J18" s="44"/>
      <c r="K18" s="61"/>
      <c r="L18" s="44"/>
      <c r="M18" s="44"/>
      <c r="N18" s="44"/>
      <c r="O18" s="44"/>
      <c r="P18" s="44"/>
    </row>
    <row r="19" spans="1:16">
      <c r="A19" s="69" t="s">
        <v>84</v>
      </c>
      <c r="B19" s="513" t="s">
        <v>85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63">
        <f>SUM(P20:P23)</f>
        <v>5758</v>
      </c>
    </row>
    <row r="20" spans="1:16">
      <c r="A20" s="58" t="s">
        <v>86</v>
      </c>
      <c r="B20" s="49" t="s">
        <v>87</v>
      </c>
      <c r="C20" s="49">
        <v>94</v>
      </c>
      <c r="D20" s="50">
        <v>9</v>
      </c>
      <c r="E20" s="51">
        <v>506</v>
      </c>
      <c r="F20" s="51">
        <v>418</v>
      </c>
      <c r="G20" s="51">
        <v>350</v>
      </c>
      <c r="H20" s="52"/>
      <c r="I20" s="52"/>
      <c r="J20" s="52"/>
      <c r="K20" s="52"/>
      <c r="L20" s="51">
        <v>43.96</v>
      </c>
      <c r="M20" s="51">
        <v>404</v>
      </c>
      <c r="N20" s="57">
        <v>2.1979166666666701E-3</v>
      </c>
      <c r="O20" s="51">
        <v>297</v>
      </c>
      <c r="P20" s="54">
        <f>E20+G20+I20+K20+M20+O20</f>
        <v>1557</v>
      </c>
    </row>
    <row r="21" spans="1:16">
      <c r="A21" s="58" t="s">
        <v>88</v>
      </c>
      <c r="B21" s="49" t="s">
        <v>89</v>
      </c>
      <c r="C21" s="49">
        <v>94</v>
      </c>
      <c r="D21" s="50">
        <v>9.3000000000000007</v>
      </c>
      <c r="E21" s="51">
        <v>435</v>
      </c>
      <c r="F21" s="52"/>
      <c r="G21" s="52"/>
      <c r="H21" s="51">
        <v>125</v>
      </c>
      <c r="I21" s="51">
        <v>359</v>
      </c>
      <c r="J21" s="51">
        <v>8.6199999999999992</v>
      </c>
      <c r="K21" s="51">
        <v>440</v>
      </c>
      <c r="L21" s="52"/>
      <c r="M21" s="52"/>
      <c r="N21" s="57">
        <v>2.38657407407407E-3</v>
      </c>
      <c r="O21" s="51">
        <v>160</v>
      </c>
      <c r="P21" s="54">
        <f>E21+G21+I21+K21+M21+O21</f>
        <v>1394</v>
      </c>
    </row>
    <row r="22" spans="1:16">
      <c r="A22" s="58" t="s">
        <v>90</v>
      </c>
      <c r="B22" s="49" t="s">
        <v>91</v>
      </c>
      <c r="C22" s="49">
        <v>93</v>
      </c>
      <c r="D22" s="50">
        <v>8.6999999999999993</v>
      </c>
      <c r="E22" s="51">
        <v>582</v>
      </c>
      <c r="F22" s="51">
        <v>371</v>
      </c>
      <c r="G22" s="51">
        <v>244</v>
      </c>
      <c r="H22" s="52"/>
      <c r="I22" s="52"/>
      <c r="J22" s="52"/>
      <c r="K22" s="52"/>
      <c r="L22" s="67">
        <v>47.5</v>
      </c>
      <c r="M22" s="51">
        <v>448</v>
      </c>
      <c r="N22" s="57">
        <v>2.2268518518518501E-3</v>
      </c>
      <c r="O22" s="51">
        <v>259</v>
      </c>
      <c r="P22" s="54">
        <f>E22+G22+I22+K22+M22+O22</f>
        <v>1533</v>
      </c>
    </row>
    <row r="23" spans="1:16">
      <c r="A23" s="58" t="s">
        <v>92</v>
      </c>
      <c r="B23" s="49" t="s">
        <v>93</v>
      </c>
      <c r="C23" s="49">
        <v>93</v>
      </c>
      <c r="D23" s="50">
        <v>9.5</v>
      </c>
      <c r="E23" s="51">
        <v>391</v>
      </c>
      <c r="F23" s="52"/>
      <c r="G23" s="52"/>
      <c r="H23" s="51">
        <v>125</v>
      </c>
      <c r="I23" s="51">
        <v>359</v>
      </c>
      <c r="J23" s="51">
        <v>6.02</v>
      </c>
      <c r="K23" s="51">
        <v>273</v>
      </c>
      <c r="L23" s="52"/>
      <c r="M23" s="52"/>
      <c r="N23" s="57">
        <v>2.2384259259259302E-3</v>
      </c>
      <c r="O23" s="51">
        <v>251</v>
      </c>
      <c r="P23" s="54">
        <f>E23+G23+I23+K23+M23+O23</f>
        <v>1274</v>
      </c>
    </row>
    <row r="24" spans="1:16">
      <c r="A24" s="68"/>
      <c r="B24" s="40"/>
      <c r="C24" s="60"/>
      <c r="D24" s="43"/>
      <c r="E24" s="61"/>
      <c r="F24" s="44"/>
      <c r="G24" s="61"/>
      <c r="H24" s="44"/>
      <c r="I24" s="61"/>
      <c r="J24" s="44"/>
      <c r="K24" s="61"/>
      <c r="L24" s="44"/>
      <c r="M24" s="44"/>
      <c r="N24" s="44"/>
      <c r="O24" s="44"/>
      <c r="P24" s="44"/>
    </row>
    <row r="25" spans="1:16">
      <c r="A25" s="68"/>
      <c r="B25" s="40"/>
      <c r="C25" s="60"/>
      <c r="D25" s="43"/>
      <c r="E25" s="61"/>
      <c r="F25" s="44"/>
      <c r="G25" s="61"/>
      <c r="H25" s="44"/>
      <c r="I25" s="61"/>
      <c r="J25" s="44"/>
      <c r="K25" s="61"/>
      <c r="L25" s="44"/>
      <c r="M25" s="44"/>
      <c r="N25" s="44"/>
      <c r="O25" s="44"/>
      <c r="P25" s="44"/>
    </row>
    <row r="26" spans="1:16">
      <c r="A26" s="70" t="s">
        <v>94</v>
      </c>
      <c r="B26" s="509" t="s">
        <v>95</v>
      </c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63">
        <f>SUM(P27:P30)</f>
        <v>5311</v>
      </c>
    </row>
    <row r="27" spans="1:16">
      <c r="A27" s="58" t="s">
        <v>96</v>
      </c>
      <c r="B27" s="49" t="s">
        <v>97</v>
      </c>
      <c r="C27" s="49">
        <v>93</v>
      </c>
      <c r="D27" s="50">
        <v>9.3000000000000007</v>
      </c>
      <c r="E27" s="51">
        <v>435</v>
      </c>
      <c r="F27" s="52"/>
      <c r="G27" s="52"/>
      <c r="H27" s="67">
        <v>138</v>
      </c>
      <c r="I27" s="51">
        <v>491</v>
      </c>
      <c r="J27" s="52"/>
      <c r="K27" s="52"/>
      <c r="L27" s="51">
        <v>22.66</v>
      </c>
      <c r="M27" s="51">
        <v>150</v>
      </c>
      <c r="N27" s="57">
        <v>2.1701388888888899E-3</v>
      </c>
      <c r="O27" s="71">
        <v>299</v>
      </c>
      <c r="P27" s="54">
        <f>E27+G27+I27+K27+M27+O27</f>
        <v>1375</v>
      </c>
    </row>
    <row r="28" spans="1:16">
      <c r="A28" s="58" t="s">
        <v>98</v>
      </c>
      <c r="B28" s="49" t="s">
        <v>99</v>
      </c>
      <c r="C28" s="49">
        <v>93</v>
      </c>
      <c r="D28" s="50">
        <v>9.6</v>
      </c>
      <c r="E28" s="51">
        <v>369</v>
      </c>
      <c r="F28" s="51">
        <v>382</v>
      </c>
      <c r="G28" s="51">
        <v>267</v>
      </c>
      <c r="H28" s="52"/>
      <c r="I28" s="52"/>
      <c r="J28" s="51">
        <v>8.24</v>
      </c>
      <c r="K28" s="51">
        <v>415</v>
      </c>
      <c r="L28" s="52"/>
      <c r="M28" s="52"/>
      <c r="N28" s="57">
        <v>2.16203703703704E-3</v>
      </c>
      <c r="O28" s="71">
        <v>311</v>
      </c>
      <c r="P28" s="54">
        <f>E28+G28+I28+K28+M28+O28</f>
        <v>1362</v>
      </c>
    </row>
    <row r="29" spans="1:16">
      <c r="A29" s="58" t="s">
        <v>100</v>
      </c>
      <c r="B29" s="49" t="s">
        <v>101</v>
      </c>
      <c r="C29" s="49">
        <v>92</v>
      </c>
      <c r="D29" s="50">
        <v>9.6</v>
      </c>
      <c r="E29" s="51">
        <v>369</v>
      </c>
      <c r="F29" s="52"/>
      <c r="G29" s="52"/>
      <c r="H29" s="51">
        <v>125</v>
      </c>
      <c r="I29" s="51">
        <v>359</v>
      </c>
      <c r="J29" s="51">
        <v>7.78</v>
      </c>
      <c r="K29" s="51">
        <v>385</v>
      </c>
      <c r="L29" s="52"/>
      <c r="M29" s="52"/>
      <c r="N29" s="57">
        <v>2.30439814814815E-3</v>
      </c>
      <c r="O29" s="71">
        <v>208</v>
      </c>
      <c r="P29" s="54">
        <f>E29+G29+I29+K29+M29+O29</f>
        <v>1321</v>
      </c>
    </row>
    <row r="30" spans="1:16">
      <c r="A30" s="58" t="s">
        <v>102</v>
      </c>
      <c r="B30" s="49" t="s">
        <v>103</v>
      </c>
      <c r="C30" s="49">
        <v>93</v>
      </c>
      <c r="D30" s="50">
        <v>9.4</v>
      </c>
      <c r="E30" s="51">
        <v>413</v>
      </c>
      <c r="F30" s="51">
        <v>367</v>
      </c>
      <c r="G30" s="51">
        <v>235</v>
      </c>
      <c r="H30" s="52"/>
      <c r="I30" s="52"/>
      <c r="J30" s="51">
        <v>8.34</v>
      </c>
      <c r="K30" s="51">
        <v>421</v>
      </c>
      <c r="L30" s="52"/>
      <c r="M30" s="52"/>
      <c r="N30" s="57">
        <v>2.3449074074074101E-3</v>
      </c>
      <c r="O30" s="71">
        <v>184</v>
      </c>
      <c r="P30" s="54">
        <f>E30+G30+I30+K30+M30+O30</f>
        <v>1253</v>
      </c>
    </row>
    <row r="31" spans="1:16">
      <c r="A31" s="58" t="s">
        <v>104</v>
      </c>
      <c r="B31" s="49" t="s">
        <v>105</v>
      </c>
      <c r="C31" s="49">
        <v>94</v>
      </c>
      <c r="D31" s="50">
        <v>8.8000000000000007</v>
      </c>
      <c r="E31" s="51">
        <v>556</v>
      </c>
      <c r="F31" s="52"/>
      <c r="G31" s="52"/>
      <c r="H31" s="51">
        <v>130</v>
      </c>
      <c r="I31" s="51">
        <v>409</v>
      </c>
      <c r="J31" s="52"/>
      <c r="K31" s="52"/>
      <c r="L31" s="51">
        <v>23.53</v>
      </c>
      <c r="M31" s="51">
        <v>160</v>
      </c>
      <c r="N31" s="57">
        <v>0</v>
      </c>
      <c r="O31" s="71">
        <v>0</v>
      </c>
      <c r="P31" s="59">
        <f>E31+G31+I31+K31+M31+O31</f>
        <v>1125</v>
      </c>
    </row>
    <row r="32" spans="1:16">
      <c r="A32" s="72"/>
      <c r="B32" s="40"/>
      <c r="C32" s="72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>
      <c r="A33" s="60"/>
      <c r="B33" s="40"/>
      <c r="C33" s="60"/>
      <c r="D33" s="43"/>
      <c r="E33" s="61"/>
      <c r="F33" s="44"/>
      <c r="G33" s="61"/>
      <c r="H33" s="44"/>
      <c r="I33" s="61"/>
      <c r="J33" s="44"/>
      <c r="K33" s="61"/>
      <c r="L33" s="44"/>
      <c r="M33" s="44"/>
      <c r="N33" s="44"/>
      <c r="O33" s="44"/>
      <c r="P33" s="44"/>
    </row>
    <row r="34" spans="1:16">
      <c r="A34" s="60"/>
      <c r="B34" s="40"/>
      <c r="C34" s="60"/>
      <c r="D34" s="43"/>
      <c r="E34" s="61"/>
      <c r="F34" s="44"/>
      <c r="G34" s="61"/>
      <c r="H34" s="44"/>
      <c r="I34" s="61"/>
      <c r="J34" s="44"/>
      <c r="K34" s="61"/>
      <c r="L34" s="44"/>
      <c r="M34" s="44"/>
      <c r="N34" s="44"/>
      <c r="O34" s="44"/>
      <c r="P34" s="44"/>
    </row>
    <row r="35" spans="1:16">
      <c r="A35" s="60"/>
      <c r="B35" s="40"/>
      <c r="C35" s="60"/>
      <c r="D35" s="43"/>
      <c r="E35" s="61"/>
      <c r="F35" s="44"/>
      <c r="G35" s="61"/>
      <c r="H35" s="44"/>
      <c r="I35" s="61"/>
      <c r="J35" s="44"/>
      <c r="K35" s="61"/>
      <c r="L35" s="44"/>
      <c r="M35" s="44"/>
      <c r="N35" s="44"/>
      <c r="O35" s="44"/>
      <c r="P35" s="44"/>
    </row>
    <row r="36" spans="1:16">
      <c r="A36" s="60"/>
      <c r="B36" s="40"/>
      <c r="C36" s="60"/>
      <c r="D36" s="43"/>
      <c r="E36" s="61"/>
      <c r="F36" s="44"/>
      <c r="G36" s="61"/>
      <c r="H36" s="44"/>
      <c r="I36" s="61"/>
      <c r="J36" s="44"/>
      <c r="K36" s="61"/>
      <c r="L36" s="44"/>
      <c r="M36" s="44"/>
      <c r="N36" s="44"/>
      <c r="O36" s="44"/>
      <c r="P36" s="44"/>
    </row>
    <row r="37" spans="1:16">
      <c r="A37" s="60"/>
      <c r="B37" s="40"/>
      <c r="C37" s="60"/>
      <c r="D37" s="43"/>
      <c r="E37" s="61"/>
      <c r="F37" s="44"/>
      <c r="G37" s="61"/>
      <c r="H37" s="44"/>
      <c r="I37" s="61"/>
      <c r="J37" s="44"/>
      <c r="K37" s="61"/>
      <c r="L37" s="44"/>
      <c r="M37" s="44"/>
      <c r="N37" s="44"/>
      <c r="O37" s="44"/>
      <c r="P37" s="44"/>
    </row>
    <row r="38" spans="1:16">
      <c r="A38" s="72"/>
      <c r="B38" s="40"/>
      <c r="C38" s="72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>
      <c r="A39" s="60"/>
      <c r="B39" s="40"/>
      <c r="C39" s="60"/>
      <c r="D39" s="43"/>
      <c r="E39" s="61"/>
      <c r="F39" s="44"/>
      <c r="G39" s="61"/>
      <c r="H39" s="44"/>
      <c r="I39" s="61"/>
      <c r="J39" s="44"/>
      <c r="K39" s="61"/>
      <c r="L39" s="44"/>
      <c r="M39" s="44"/>
      <c r="N39" s="44"/>
      <c r="O39" s="44"/>
      <c r="P39" s="44"/>
    </row>
    <row r="40" spans="1:16">
      <c r="A40" s="60"/>
      <c r="B40" s="40"/>
      <c r="C40" s="60"/>
      <c r="D40" s="43"/>
      <c r="E40" s="61"/>
      <c r="F40" s="44"/>
      <c r="G40" s="61"/>
      <c r="H40" s="44"/>
      <c r="I40" s="61"/>
      <c r="J40" s="44"/>
      <c r="K40" s="61"/>
      <c r="L40" s="44"/>
      <c r="M40" s="44"/>
      <c r="N40" s="44"/>
      <c r="O40" s="44"/>
      <c r="P40" s="44"/>
    </row>
    <row r="41" spans="1:16">
      <c r="A41" s="60"/>
      <c r="B41" s="40"/>
      <c r="C41" s="60"/>
      <c r="D41" s="43"/>
      <c r="E41" s="61"/>
      <c r="F41" s="44"/>
      <c r="G41" s="61"/>
      <c r="H41" s="44"/>
      <c r="I41" s="61"/>
      <c r="J41" s="44"/>
      <c r="K41" s="61"/>
      <c r="L41" s="44"/>
      <c r="M41" s="44"/>
      <c r="N41" s="44"/>
      <c r="O41" s="44"/>
      <c r="P41" s="44"/>
    </row>
    <row r="42" spans="1:16">
      <c r="A42" s="60"/>
      <c r="B42" s="40"/>
      <c r="C42" s="60"/>
      <c r="D42" s="43"/>
      <c r="E42" s="61"/>
      <c r="F42" s="44"/>
      <c r="G42" s="61"/>
      <c r="H42" s="44"/>
      <c r="I42" s="61"/>
      <c r="J42" s="44"/>
      <c r="K42" s="61"/>
      <c r="L42" s="44"/>
      <c r="M42" s="44"/>
      <c r="N42" s="44"/>
      <c r="O42" s="44"/>
      <c r="P42" s="44"/>
    </row>
    <row r="43" spans="1:16">
      <c r="A43" s="72"/>
      <c r="B43" s="40"/>
      <c r="C43" s="72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>
      <c r="A44" s="60"/>
      <c r="B44" s="40"/>
      <c r="C44" s="60"/>
      <c r="D44" s="43"/>
      <c r="E44" s="61"/>
      <c r="F44" s="44"/>
      <c r="G44" s="61"/>
      <c r="H44" s="44"/>
      <c r="I44" s="61"/>
      <c r="J44" s="44"/>
      <c r="K44" s="61"/>
      <c r="L44" s="44"/>
      <c r="M44" s="44"/>
      <c r="N44" s="44"/>
      <c r="O44" s="44"/>
      <c r="P44" s="44"/>
    </row>
    <row r="45" spans="1:16">
      <c r="A45" s="60"/>
      <c r="B45" s="40"/>
      <c r="C45" s="60"/>
      <c r="D45" s="43"/>
      <c r="E45" s="61"/>
      <c r="F45" s="44"/>
      <c r="G45" s="61"/>
      <c r="H45" s="44"/>
      <c r="I45" s="61"/>
      <c r="J45" s="44"/>
      <c r="K45" s="61"/>
      <c r="L45" s="44"/>
      <c r="M45" s="44"/>
      <c r="N45" s="44"/>
      <c r="O45" s="44"/>
      <c r="P45" s="44"/>
    </row>
    <row r="46" spans="1:16">
      <c r="A46" s="60"/>
      <c r="B46" s="40"/>
      <c r="C46" s="60"/>
      <c r="D46" s="43"/>
      <c r="E46" s="61"/>
      <c r="F46" s="44"/>
      <c r="G46" s="61"/>
      <c r="H46" s="44"/>
      <c r="I46" s="61"/>
      <c r="J46" s="44"/>
      <c r="K46" s="61"/>
      <c r="L46" s="44"/>
      <c r="M46" s="44"/>
      <c r="N46" s="44"/>
      <c r="O46" s="44"/>
      <c r="P46" s="44"/>
    </row>
    <row r="47" spans="1:16">
      <c r="A47" s="60"/>
      <c r="B47" s="40"/>
      <c r="C47" s="60"/>
      <c r="D47" s="43"/>
      <c r="E47" s="61"/>
      <c r="F47" s="44"/>
      <c r="G47" s="61"/>
      <c r="H47" s="44"/>
      <c r="I47" s="61"/>
      <c r="J47" s="44"/>
      <c r="K47" s="61"/>
      <c r="L47" s="44"/>
      <c r="M47" s="44"/>
      <c r="N47" s="44"/>
      <c r="O47" s="44"/>
      <c r="P47" s="44"/>
    </row>
    <row r="48" spans="1:16">
      <c r="A48" s="60"/>
      <c r="B48" s="40"/>
      <c r="C48" s="60"/>
      <c r="D48" s="43"/>
      <c r="E48" s="61"/>
      <c r="F48" s="44"/>
      <c r="G48" s="61"/>
      <c r="H48" s="44"/>
      <c r="I48" s="61"/>
      <c r="J48" s="44"/>
      <c r="K48" s="61"/>
      <c r="L48" s="44"/>
      <c r="M48" s="44"/>
      <c r="N48" s="44"/>
      <c r="O48" s="44"/>
      <c r="P48" s="44"/>
    </row>
    <row r="49" spans="1:16">
      <c r="A49" s="72"/>
      <c r="B49" s="40"/>
      <c r="C49" s="72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>
      <c r="A50" s="60"/>
      <c r="B50" s="40"/>
      <c r="C50" s="60"/>
      <c r="D50" s="43"/>
      <c r="E50" s="61"/>
      <c r="F50" s="44"/>
      <c r="G50" s="61"/>
      <c r="H50" s="44"/>
      <c r="I50" s="61"/>
      <c r="J50" s="44"/>
      <c r="K50" s="61"/>
      <c r="L50" s="44"/>
      <c r="M50" s="44"/>
      <c r="N50" s="44"/>
      <c r="O50" s="44"/>
      <c r="P50" s="44"/>
    </row>
    <row r="51" spans="1:16">
      <c r="A51" s="60"/>
      <c r="B51" s="40"/>
      <c r="C51" s="60"/>
      <c r="D51" s="43"/>
      <c r="E51" s="61"/>
      <c r="F51" s="44"/>
      <c r="G51" s="61"/>
      <c r="H51" s="44"/>
      <c r="I51" s="61"/>
      <c r="J51" s="44"/>
      <c r="K51" s="61"/>
      <c r="L51" s="44"/>
      <c r="M51" s="44"/>
      <c r="N51" s="44"/>
      <c r="O51" s="44"/>
      <c r="P51" s="44"/>
    </row>
    <row r="52" spans="1:16">
      <c r="A52" s="60"/>
      <c r="B52" s="40"/>
      <c r="C52" s="60"/>
      <c r="D52" s="43"/>
      <c r="E52" s="61"/>
      <c r="F52" s="44"/>
      <c r="G52" s="61"/>
      <c r="H52" s="44"/>
      <c r="I52" s="61"/>
      <c r="J52" s="44"/>
      <c r="K52" s="61"/>
      <c r="L52" s="44"/>
      <c r="M52" s="44"/>
      <c r="N52" s="44"/>
      <c r="O52" s="44"/>
      <c r="P52" s="44"/>
    </row>
    <row r="53" spans="1:16">
      <c r="A53" s="60"/>
      <c r="B53" s="40"/>
      <c r="C53" s="60"/>
      <c r="D53" s="43"/>
      <c r="E53" s="61"/>
      <c r="F53" s="44"/>
      <c r="G53" s="61"/>
      <c r="H53" s="44"/>
      <c r="I53" s="61"/>
      <c r="J53" s="44"/>
      <c r="K53" s="61"/>
      <c r="L53" s="44"/>
      <c r="M53" s="44"/>
      <c r="N53" s="44"/>
      <c r="O53" s="44"/>
      <c r="P53" s="44"/>
    </row>
    <row r="54" spans="1:16">
      <c r="A54" s="60"/>
      <c r="B54" s="40"/>
      <c r="C54" s="60"/>
      <c r="D54" s="43"/>
      <c r="E54" s="61"/>
      <c r="F54" s="44"/>
      <c r="G54" s="61"/>
      <c r="H54" s="44"/>
      <c r="I54" s="61"/>
      <c r="J54" s="44"/>
      <c r="K54" s="61"/>
      <c r="L54" s="44"/>
      <c r="M54" s="44"/>
      <c r="N54" s="44"/>
      <c r="O54" s="44"/>
      <c r="P54" s="44"/>
    </row>
    <row r="55" spans="1:16">
      <c r="A55" s="72"/>
      <c r="B55" s="40"/>
      <c r="C55" s="72"/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>
      <c r="A56" s="60"/>
      <c r="B56" s="40"/>
      <c r="C56" s="60"/>
      <c r="D56" s="43"/>
      <c r="E56" s="61"/>
      <c r="F56" s="44"/>
      <c r="G56" s="61"/>
      <c r="H56" s="44"/>
      <c r="I56" s="61"/>
      <c r="J56" s="44"/>
      <c r="K56" s="61"/>
      <c r="L56" s="44"/>
      <c r="M56" s="44"/>
      <c r="N56" s="44"/>
      <c r="O56" s="44"/>
      <c r="P56" s="44"/>
    </row>
    <row r="57" spans="1:16">
      <c r="A57" s="60"/>
      <c r="B57" s="40"/>
      <c r="C57" s="60"/>
      <c r="D57" s="43"/>
      <c r="E57" s="61"/>
      <c r="F57" s="44"/>
      <c r="G57" s="61"/>
      <c r="H57" s="44"/>
      <c r="I57" s="61"/>
      <c r="J57" s="44"/>
      <c r="K57" s="61"/>
      <c r="L57" s="44"/>
      <c r="M57" s="44"/>
      <c r="N57" s="44"/>
      <c r="O57" s="44"/>
      <c r="P57" s="44"/>
    </row>
    <row r="58" spans="1:16">
      <c r="A58" s="60"/>
      <c r="B58" s="40"/>
      <c r="C58" s="60"/>
      <c r="D58" s="43"/>
      <c r="E58" s="61"/>
      <c r="F58" s="44"/>
      <c r="G58" s="61"/>
      <c r="H58" s="44"/>
      <c r="I58" s="61"/>
      <c r="J58" s="44"/>
      <c r="K58" s="61"/>
      <c r="L58" s="44"/>
      <c r="M58" s="44"/>
      <c r="N58" s="44"/>
      <c r="O58" s="44"/>
      <c r="P58" s="44"/>
    </row>
    <row r="59" spans="1:16">
      <c r="A59" s="60"/>
      <c r="B59" s="40"/>
      <c r="C59" s="60"/>
      <c r="D59" s="43"/>
      <c r="E59" s="61"/>
      <c r="F59" s="44"/>
      <c r="G59" s="61"/>
      <c r="H59" s="44"/>
      <c r="I59" s="61"/>
      <c r="J59" s="44"/>
      <c r="K59" s="61"/>
      <c r="L59" s="44"/>
      <c r="M59" s="44"/>
      <c r="N59" s="44"/>
      <c r="O59" s="44"/>
      <c r="P59" s="44"/>
    </row>
    <row r="60" spans="1:16">
      <c r="A60" s="60"/>
      <c r="B60" s="40"/>
      <c r="C60" s="60"/>
      <c r="D60" s="43"/>
      <c r="E60" s="61"/>
      <c r="F60" s="44"/>
      <c r="G60" s="61"/>
      <c r="H60" s="44"/>
      <c r="I60" s="61"/>
      <c r="J60" s="44"/>
      <c r="K60" s="61"/>
      <c r="L60" s="44"/>
      <c r="M60" s="44"/>
      <c r="N60" s="44"/>
      <c r="O60" s="44"/>
      <c r="P60" s="44"/>
    </row>
    <row r="61" spans="1:16">
      <c r="A61" s="72"/>
      <c r="B61" s="40"/>
      <c r="C61" s="72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>
      <c r="A62" s="60"/>
      <c r="B62" s="40"/>
      <c r="C62" s="60"/>
      <c r="D62" s="43"/>
      <c r="E62" s="61"/>
      <c r="F62" s="44"/>
      <c r="G62" s="61"/>
      <c r="H62" s="44"/>
      <c r="I62" s="61"/>
      <c r="J62" s="44"/>
      <c r="K62" s="61"/>
      <c r="L62" s="44"/>
      <c r="M62" s="44"/>
      <c r="N62" s="44"/>
      <c r="O62" s="44"/>
      <c r="P62" s="44"/>
    </row>
    <row r="63" spans="1:16">
      <c r="A63" s="60"/>
      <c r="B63" s="40"/>
      <c r="C63" s="60"/>
      <c r="D63" s="43"/>
      <c r="E63" s="61"/>
      <c r="F63" s="44"/>
      <c r="G63" s="61"/>
      <c r="H63" s="44"/>
      <c r="I63" s="61"/>
      <c r="J63" s="44"/>
      <c r="K63" s="61"/>
      <c r="L63" s="44"/>
      <c r="M63" s="44"/>
      <c r="N63" s="44"/>
      <c r="O63" s="44"/>
      <c r="P63" s="44"/>
    </row>
    <row r="64" spans="1:16">
      <c r="A64" s="60"/>
      <c r="B64" s="40"/>
      <c r="C64" s="60"/>
      <c r="D64" s="43"/>
      <c r="E64" s="61"/>
      <c r="F64" s="44"/>
      <c r="G64" s="61"/>
      <c r="H64" s="44"/>
      <c r="I64" s="61"/>
      <c r="J64" s="44"/>
      <c r="K64" s="61"/>
      <c r="L64" s="44"/>
      <c r="M64" s="44"/>
      <c r="N64" s="44"/>
      <c r="O64" s="44"/>
      <c r="P64" s="44"/>
    </row>
    <row r="65" spans="1:16">
      <c r="A65" s="60"/>
      <c r="B65" s="40"/>
      <c r="C65" s="60"/>
      <c r="D65" s="43"/>
      <c r="E65" s="61"/>
      <c r="F65" s="44"/>
      <c r="G65" s="61"/>
      <c r="H65" s="44"/>
      <c r="I65" s="61"/>
      <c r="J65" s="44"/>
      <c r="K65" s="61"/>
      <c r="L65" s="44"/>
      <c r="M65" s="44"/>
      <c r="N65" s="44"/>
      <c r="O65" s="44"/>
      <c r="P65" s="44"/>
    </row>
    <row r="66" spans="1:16">
      <c r="A66" s="60"/>
      <c r="B66" s="40"/>
      <c r="C66" s="60"/>
      <c r="D66" s="43"/>
      <c r="E66" s="61"/>
      <c r="F66" s="44"/>
      <c r="G66" s="61"/>
      <c r="H66" s="44"/>
      <c r="I66" s="61"/>
      <c r="J66" s="44"/>
      <c r="K66" s="61"/>
      <c r="L66" s="44"/>
      <c r="M66" s="44"/>
      <c r="N66" s="44"/>
      <c r="O66" s="44"/>
      <c r="P66" s="44"/>
    </row>
    <row r="67" spans="1:16">
      <c r="A67" s="72"/>
      <c r="B67" s="40"/>
      <c r="C67" s="72"/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>
      <c r="A68" s="60"/>
      <c r="B68" s="40"/>
      <c r="C68" s="60"/>
      <c r="D68" s="43"/>
      <c r="E68" s="61"/>
      <c r="F68" s="44"/>
      <c r="G68" s="61"/>
      <c r="H68" s="44"/>
      <c r="I68" s="61"/>
      <c r="J68" s="44"/>
      <c r="K68" s="61"/>
      <c r="L68" s="44"/>
      <c r="M68" s="44"/>
      <c r="N68" s="44"/>
      <c r="O68" s="44"/>
      <c r="P68" s="44"/>
    </row>
    <row r="69" spans="1:16">
      <c r="A69" s="60"/>
      <c r="B69" s="40"/>
      <c r="C69" s="60"/>
      <c r="D69" s="43"/>
      <c r="E69" s="61"/>
      <c r="F69" s="44"/>
      <c r="G69" s="61"/>
      <c r="H69" s="44"/>
      <c r="I69" s="61"/>
      <c r="J69" s="44"/>
      <c r="K69" s="61"/>
      <c r="L69" s="44"/>
      <c r="M69" s="44"/>
      <c r="N69" s="44"/>
      <c r="O69" s="44"/>
      <c r="P69" s="44"/>
    </row>
    <row r="70" spans="1:16">
      <c r="A70" s="60"/>
      <c r="B70" s="40"/>
      <c r="C70" s="60"/>
      <c r="D70" s="43"/>
      <c r="E70" s="61"/>
      <c r="F70" s="44"/>
      <c r="G70" s="61"/>
      <c r="H70" s="44"/>
      <c r="I70" s="61"/>
      <c r="J70" s="44"/>
      <c r="K70" s="61"/>
      <c r="L70" s="44"/>
      <c r="M70" s="44"/>
      <c r="N70" s="44"/>
      <c r="O70" s="44"/>
      <c r="P70" s="44"/>
    </row>
    <row r="71" spans="1:16">
      <c r="A71" s="60"/>
      <c r="B71" s="40"/>
      <c r="C71" s="60"/>
      <c r="D71" s="43"/>
      <c r="E71" s="61"/>
      <c r="F71" s="44"/>
      <c r="G71" s="61"/>
      <c r="H71" s="44"/>
      <c r="I71" s="61"/>
      <c r="J71" s="44"/>
      <c r="K71" s="61"/>
      <c r="L71" s="44"/>
      <c r="M71" s="44"/>
      <c r="N71" s="44"/>
      <c r="O71" s="44"/>
      <c r="P71" s="44"/>
    </row>
    <row r="72" spans="1:16">
      <c r="A72" s="60"/>
      <c r="B72" s="40"/>
      <c r="C72" s="60"/>
      <c r="D72" s="43"/>
      <c r="E72" s="61"/>
      <c r="F72" s="44"/>
      <c r="G72" s="61"/>
      <c r="H72" s="44"/>
      <c r="I72" s="61"/>
      <c r="J72" s="44"/>
      <c r="K72" s="61"/>
      <c r="L72" s="44"/>
      <c r="M72" s="44"/>
      <c r="N72" s="44"/>
      <c r="O72" s="44"/>
      <c r="P72" s="44"/>
    </row>
    <row r="73" spans="1:16">
      <c r="A73" s="72"/>
      <c r="B73" s="40"/>
      <c r="C73" s="72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>
      <c r="A74" s="60"/>
      <c r="B74" s="40"/>
      <c r="C74" s="60"/>
      <c r="D74" s="43"/>
      <c r="E74" s="61"/>
      <c r="F74" s="44"/>
      <c r="G74" s="61"/>
      <c r="H74" s="44"/>
      <c r="I74" s="61"/>
      <c r="J74" s="44"/>
      <c r="K74" s="61"/>
      <c r="L74" s="44"/>
      <c r="M74" s="44"/>
      <c r="N74" s="44"/>
      <c r="O74" s="44"/>
      <c r="P74" s="44"/>
    </row>
    <row r="75" spans="1:16">
      <c r="A75" s="60"/>
      <c r="B75" s="40"/>
      <c r="C75" s="60"/>
      <c r="D75" s="43"/>
      <c r="E75" s="61"/>
      <c r="F75" s="44"/>
      <c r="G75" s="61"/>
      <c r="H75" s="44"/>
      <c r="I75" s="61"/>
      <c r="J75" s="44"/>
      <c r="K75" s="61"/>
      <c r="L75" s="44"/>
      <c r="M75" s="44"/>
      <c r="N75" s="44"/>
      <c r="O75" s="44"/>
      <c r="P75" s="44"/>
    </row>
    <row r="76" spans="1:16">
      <c r="A76" s="60"/>
      <c r="B76" s="40"/>
      <c r="C76" s="60"/>
      <c r="D76" s="43"/>
      <c r="E76" s="61"/>
      <c r="F76" s="44"/>
      <c r="G76" s="61"/>
      <c r="H76" s="44"/>
      <c r="I76" s="61"/>
      <c r="J76" s="44"/>
      <c r="K76" s="61"/>
      <c r="L76" s="44"/>
      <c r="M76" s="44"/>
      <c r="N76" s="44"/>
      <c r="O76" s="44"/>
      <c r="P76" s="44"/>
    </row>
    <row r="77" spans="1:16">
      <c r="A77" s="60"/>
      <c r="B77" s="40"/>
      <c r="C77" s="60"/>
      <c r="D77" s="43"/>
      <c r="E77" s="61"/>
      <c r="F77" s="44"/>
      <c r="G77" s="61"/>
      <c r="H77" s="44"/>
      <c r="I77" s="61"/>
      <c r="J77" s="44"/>
      <c r="K77" s="61"/>
      <c r="L77" s="44"/>
      <c r="M77" s="44"/>
      <c r="N77" s="44"/>
      <c r="O77" s="44"/>
      <c r="P77" s="44"/>
    </row>
    <row r="78" spans="1:16">
      <c r="A78" s="60"/>
      <c r="B78" s="40"/>
      <c r="C78" s="60"/>
      <c r="D78" s="43"/>
      <c r="E78" s="61"/>
      <c r="F78" s="44"/>
      <c r="G78" s="61"/>
      <c r="H78" s="44"/>
      <c r="I78" s="61"/>
      <c r="J78" s="44"/>
      <c r="K78" s="61"/>
      <c r="L78" s="44"/>
      <c r="M78" s="44"/>
      <c r="N78" s="44"/>
      <c r="O78" s="44"/>
      <c r="P78" s="44"/>
    </row>
    <row r="79" spans="1:16">
      <c r="A79" s="72"/>
      <c r="B79" s="40"/>
      <c r="C79" s="72"/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>
      <c r="A80" s="60"/>
      <c r="B80" s="40"/>
      <c r="C80" s="60"/>
      <c r="D80" s="43"/>
      <c r="E80" s="61"/>
      <c r="F80" s="44"/>
      <c r="G80" s="61"/>
      <c r="H80" s="44"/>
      <c r="I80" s="61"/>
      <c r="J80" s="44"/>
      <c r="K80" s="61"/>
      <c r="L80" s="44"/>
      <c r="M80" s="44"/>
      <c r="N80" s="44"/>
      <c r="O80" s="44"/>
      <c r="P80" s="44"/>
    </row>
    <row r="81" spans="1:16">
      <c r="A81" s="60"/>
      <c r="B81" s="40"/>
      <c r="C81" s="60"/>
      <c r="D81" s="43"/>
      <c r="E81" s="61"/>
      <c r="F81" s="44"/>
      <c r="G81" s="61"/>
      <c r="H81" s="44"/>
      <c r="I81" s="61"/>
      <c r="J81" s="44"/>
      <c r="K81" s="61"/>
      <c r="L81" s="44"/>
      <c r="M81" s="44"/>
      <c r="N81" s="44"/>
      <c r="O81" s="44"/>
      <c r="P81" s="44"/>
    </row>
    <row r="82" spans="1:16">
      <c r="A82" s="60"/>
      <c r="B82" s="40"/>
      <c r="C82" s="60"/>
      <c r="D82" s="43"/>
      <c r="E82" s="61"/>
      <c r="F82" s="44"/>
      <c r="G82" s="61"/>
      <c r="H82" s="44"/>
      <c r="I82" s="61"/>
      <c r="J82" s="44"/>
      <c r="K82" s="61"/>
      <c r="L82" s="44"/>
      <c r="M82" s="44"/>
      <c r="N82" s="44"/>
      <c r="O82" s="44"/>
      <c r="P82" s="44"/>
    </row>
    <row r="83" spans="1:16">
      <c r="A83" s="60"/>
      <c r="B83" s="40"/>
      <c r="C83" s="60"/>
      <c r="D83" s="43"/>
      <c r="E83" s="61"/>
      <c r="F83" s="44"/>
      <c r="G83" s="61"/>
      <c r="H83" s="44"/>
      <c r="I83" s="61"/>
      <c r="J83" s="44"/>
      <c r="K83" s="61"/>
      <c r="L83" s="44"/>
      <c r="M83" s="44"/>
      <c r="N83" s="44"/>
      <c r="O83" s="44"/>
      <c r="P83" s="44"/>
    </row>
    <row r="84" spans="1:16">
      <c r="A84" s="60"/>
      <c r="B84" s="40"/>
      <c r="C84" s="60"/>
      <c r="D84" s="43"/>
      <c r="E84" s="61"/>
      <c r="F84" s="44"/>
      <c r="G84" s="61"/>
      <c r="H84" s="44"/>
      <c r="I84" s="61"/>
      <c r="J84" s="44"/>
      <c r="K84" s="61"/>
      <c r="L84" s="44"/>
      <c r="M84" s="44"/>
      <c r="N84" s="44"/>
      <c r="O84" s="44"/>
      <c r="P84" s="44"/>
    </row>
    <row r="85" spans="1:16">
      <c r="A85" s="72"/>
      <c r="B85" s="40"/>
      <c r="C85" s="72"/>
      <c r="D85" s="43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>
      <c r="A86" s="60"/>
      <c r="B86" s="40"/>
      <c r="C86" s="60"/>
      <c r="D86" s="43"/>
      <c r="E86" s="61"/>
      <c r="F86" s="44"/>
      <c r="G86" s="61"/>
      <c r="H86" s="44"/>
      <c r="I86" s="61"/>
      <c r="J86" s="44"/>
      <c r="K86" s="61"/>
      <c r="L86" s="44"/>
      <c r="M86" s="44"/>
      <c r="N86" s="44"/>
      <c r="O86" s="44"/>
      <c r="P86" s="44"/>
    </row>
    <row r="87" spans="1:16">
      <c r="A87" s="60"/>
      <c r="B87" s="40"/>
      <c r="C87" s="60"/>
      <c r="D87" s="43"/>
      <c r="E87" s="61"/>
      <c r="F87" s="44"/>
      <c r="G87" s="61"/>
      <c r="H87" s="44"/>
      <c r="I87" s="61"/>
      <c r="J87" s="44"/>
      <c r="K87" s="61"/>
      <c r="L87" s="44"/>
      <c r="M87" s="44"/>
      <c r="N87" s="44"/>
      <c r="O87" s="44"/>
      <c r="P87" s="44"/>
    </row>
    <row r="88" spans="1:16">
      <c r="A88" s="60"/>
      <c r="B88" s="40"/>
      <c r="C88" s="60"/>
      <c r="D88" s="43"/>
      <c r="E88" s="61"/>
      <c r="F88" s="44"/>
      <c r="G88" s="61"/>
      <c r="H88" s="44"/>
      <c r="I88" s="61"/>
      <c r="J88" s="44"/>
      <c r="K88" s="61"/>
      <c r="L88" s="44"/>
      <c r="M88" s="44"/>
      <c r="N88" s="44"/>
      <c r="O88" s="44"/>
      <c r="P88" s="44"/>
    </row>
    <row r="89" spans="1:16">
      <c r="A89" s="60"/>
      <c r="B89" s="40"/>
      <c r="C89" s="60"/>
      <c r="D89" s="43"/>
      <c r="E89" s="61"/>
      <c r="F89" s="44"/>
      <c r="G89" s="61"/>
      <c r="H89" s="44"/>
      <c r="I89" s="61"/>
      <c r="J89" s="44"/>
      <c r="K89" s="61"/>
      <c r="L89" s="44"/>
      <c r="M89" s="44"/>
      <c r="N89" s="44"/>
      <c r="O89" s="44"/>
      <c r="P89" s="44"/>
    </row>
    <row r="90" spans="1:16">
      <c r="A90" s="60"/>
      <c r="B90" s="40"/>
      <c r="C90" s="60"/>
      <c r="D90" s="43"/>
      <c r="E90" s="61"/>
      <c r="F90" s="44"/>
      <c r="G90" s="61"/>
      <c r="H90" s="44"/>
      <c r="I90" s="61"/>
      <c r="J90" s="44"/>
      <c r="K90" s="61"/>
      <c r="L90" s="44"/>
      <c r="M90" s="44"/>
      <c r="N90" s="44"/>
      <c r="O90" s="44"/>
      <c r="P90" s="44"/>
    </row>
  </sheetData>
  <mergeCells count="6">
    <mergeCell ref="B26:O26"/>
    <mergeCell ref="A1:P1"/>
    <mergeCell ref="M3:P3"/>
    <mergeCell ref="B5:O5"/>
    <mergeCell ref="B12:O12"/>
    <mergeCell ref="B19:O19"/>
  </mergeCells>
  <pageMargins left="0.7" right="0.7" top="0.78749999999999998" bottom="0.78749999999999998" header="0.511811023622047" footer="0.511811023622047"/>
  <pageSetup paperSize="9" scale="74" orientation="portrait" horizontalDpi="300" verticalDpi="300" r:id="rId1"/>
  <colBreaks count="1" manualBreakCount="1">
    <brk id="1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K47"/>
  <sheetViews>
    <sheetView view="pageBreakPreview" topLeftCell="A13" zoomScaleNormal="100" zoomScaleSheetLayoutView="100" zoomScalePageLayoutView="110" workbookViewId="0">
      <selection activeCell="A32" sqref="A32"/>
    </sheetView>
  </sheetViews>
  <sheetFormatPr defaultColWidth="1.7109375" defaultRowHeight="20.25"/>
  <cols>
    <col min="1" max="1" width="40.7109375" style="79" customWidth="1"/>
    <col min="2" max="2" width="3.28515625" style="79" customWidth="1"/>
    <col min="3" max="3" width="41.28515625" style="79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7" width="8.7109375" style="82" customWidth="1"/>
    <col min="18" max="18" width="8.7109375" style="80" customWidth="1"/>
    <col min="19" max="19" width="8.85546875" style="82" customWidth="1"/>
    <col min="20" max="20" width="8.85546875" style="80" customWidth="1"/>
    <col min="21" max="21" width="5.28515625" style="79" customWidth="1"/>
    <col min="22" max="22" width="13.7109375" style="79" customWidth="1"/>
    <col min="23" max="23" width="10" style="79" customWidth="1"/>
    <col min="24" max="24" width="7" style="79" customWidth="1"/>
    <col min="25" max="242" width="9.140625" style="83" customWidth="1"/>
    <col min="243" max="243" width="2.7109375" style="83" customWidth="1"/>
    <col min="244" max="244" width="17.5703125" style="83" customWidth="1"/>
    <col min="245" max="245" width="11.5703125" style="83" hidden="1" customWidth="1"/>
    <col min="246" max="16384" width="1.7109375" style="83"/>
  </cols>
  <sheetData>
    <row r="1" spans="1:245" s="86" customFormat="1" ht="36">
      <c r="A1" s="518" t="s">
        <v>301</v>
      </c>
      <c r="B1" s="518"/>
      <c r="C1" s="518"/>
      <c r="D1" s="518"/>
      <c r="E1" s="518"/>
      <c r="F1" s="518"/>
      <c r="G1" s="518"/>
      <c r="H1" s="518"/>
      <c r="I1" s="518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85"/>
    </row>
    <row r="2" spans="1:245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87"/>
      <c r="Q2" s="87"/>
      <c r="R2" s="87"/>
      <c r="S2" s="89"/>
      <c r="T2" s="87"/>
      <c r="U2" s="85"/>
      <c r="V2" s="85"/>
      <c r="W2" s="85"/>
      <c r="X2" s="85"/>
    </row>
    <row r="3" spans="1:245" s="86" customFormat="1" ht="21" customHeight="1">
      <c r="A3" s="549" t="s">
        <v>302</v>
      </c>
      <c r="B3" s="549"/>
      <c r="C3" s="549"/>
      <c r="D3" s="550" t="s">
        <v>303</v>
      </c>
      <c r="E3" s="550"/>
      <c r="F3" s="550"/>
      <c r="G3" s="551" t="s">
        <v>304</v>
      </c>
      <c r="H3" s="551"/>
      <c r="I3" s="551"/>
      <c r="J3" s="89"/>
      <c r="K3" s="85"/>
      <c r="L3" s="88"/>
      <c r="M3" s="89"/>
      <c r="N3" s="85"/>
      <c r="O3" s="88"/>
      <c r="P3" s="87"/>
      <c r="Q3" s="87"/>
      <c r="R3" s="87"/>
      <c r="S3" s="89"/>
      <c r="T3" s="87"/>
      <c r="U3" s="85"/>
      <c r="V3" s="85"/>
      <c r="W3" s="85"/>
      <c r="X3" s="85"/>
    </row>
    <row r="4" spans="1:245" s="86" customFormat="1" ht="21" customHeight="1">
      <c r="A4" s="284" t="s">
        <v>528</v>
      </c>
      <c r="B4" s="285" t="s">
        <v>128</v>
      </c>
      <c r="C4" s="285" t="s">
        <v>529</v>
      </c>
      <c r="D4" s="370">
        <v>0</v>
      </c>
      <c r="E4" s="371" t="s">
        <v>128</v>
      </c>
      <c r="F4" s="370">
        <v>2</v>
      </c>
      <c r="G4" s="370">
        <v>0</v>
      </c>
      <c r="H4" s="371" t="s">
        <v>128</v>
      </c>
      <c r="I4" s="372">
        <v>1</v>
      </c>
      <c r="J4" s="89"/>
      <c r="K4" s="85"/>
      <c r="L4" s="88"/>
      <c r="M4" s="89"/>
      <c r="N4" s="85"/>
      <c r="O4" s="88"/>
      <c r="P4" s="87"/>
      <c r="Q4" s="87"/>
      <c r="R4" s="87"/>
      <c r="S4" s="89"/>
      <c r="T4" s="87"/>
      <c r="U4" s="85"/>
      <c r="V4" s="85"/>
      <c r="W4" s="85"/>
      <c r="X4" s="85"/>
    </row>
    <row r="5" spans="1:245" s="86" customFormat="1" ht="21" customHeight="1">
      <c r="A5" s="286" t="s">
        <v>530</v>
      </c>
      <c r="B5" s="287" t="s">
        <v>128</v>
      </c>
      <c r="C5" s="287" t="s">
        <v>531</v>
      </c>
      <c r="D5" s="373">
        <v>4</v>
      </c>
      <c r="E5" s="374" t="s">
        <v>128</v>
      </c>
      <c r="F5" s="373">
        <v>0</v>
      </c>
      <c r="G5" s="373">
        <v>2</v>
      </c>
      <c r="H5" s="374" t="s">
        <v>128</v>
      </c>
      <c r="I5" s="375">
        <v>0</v>
      </c>
      <c r="J5" s="89"/>
      <c r="K5" s="85"/>
      <c r="L5" s="88"/>
      <c r="M5" s="89"/>
      <c r="N5" s="85"/>
      <c r="O5" s="88"/>
      <c r="P5" s="87"/>
      <c r="Q5" s="87"/>
      <c r="R5" s="87"/>
      <c r="S5" s="89"/>
      <c r="T5" s="87"/>
      <c r="U5" s="85"/>
      <c r="V5" s="85"/>
      <c r="W5" s="85"/>
      <c r="X5" s="85"/>
    </row>
    <row r="6" spans="1:245" s="86" customFormat="1" ht="21" customHeight="1">
      <c r="A6" s="549" t="s">
        <v>305</v>
      </c>
      <c r="B6" s="549"/>
      <c r="C6" s="549"/>
      <c r="D6" s="552" t="s">
        <v>303</v>
      </c>
      <c r="E6" s="552"/>
      <c r="F6" s="552"/>
      <c r="G6" s="553" t="s">
        <v>304</v>
      </c>
      <c r="H6" s="553"/>
      <c r="I6" s="553"/>
      <c r="J6" s="89"/>
      <c r="K6" s="85"/>
      <c r="L6" s="88"/>
      <c r="M6" s="89"/>
      <c r="N6" s="85"/>
      <c r="O6" s="88"/>
      <c r="P6" s="87"/>
      <c r="Q6" s="87"/>
      <c r="R6" s="87"/>
      <c r="S6" s="89"/>
      <c r="T6" s="87"/>
      <c r="U6" s="85"/>
      <c r="V6" s="85"/>
      <c r="W6" s="85"/>
      <c r="X6" s="85"/>
    </row>
    <row r="7" spans="1:245" ht="21" customHeight="1">
      <c r="A7" s="288" t="s">
        <v>528</v>
      </c>
      <c r="B7" s="289" t="s">
        <v>128</v>
      </c>
      <c r="C7" s="289" t="s">
        <v>531</v>
      </c>
      <c r="D7" s="376">
        <v>3</v>
      </c>
      <c r="E7" s="377" t="s">
        <v>128</v>
      </c>
      <c r="F7" s="376">
        <v>0</v>
      </c>
      <c r="G7" s="376">
        <v>1</v>
      </c>
      <c r="H7" s="377" t="s">
        <v>128</v>
      </c>
      <c r="I7" s="378">
        <v>0</v>
      </c>
      <c r="J7" s="89"/>
      <c r="K7" s="85"/>
      <c r="L7" s="88"/>
      <c r="M7" s="89"/>
      <c r="N7" s="85"/>
      <c r="O7" s="88"/>
      <c r="P7" s="87"/>
      <c r="Q7" s="87"/>
      <c r="R7" s="87"/>
      <c r="S7" s="89"/>
      <c r="T7" s="87"/>
      <c r="U7" s="85"/>
      <c r="V7" s="85"/>
      <c r="W7" s="85"/>
      <c r="X7" s="85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</row>
    <row r="8" spans="1:245" ht="21" customHeight="1">
      <c r="A8" s="549" t="s">
        <v>306</v>
      </c>
      <c r="B8" s="549"/>
      <c r="C8" s="549"/>
      <c r="D8" s="552" t="s">
        <v>303</v>
      </c>
      <c r="E8" s="552"/>
      <c r="F8" s="552"/>
      <c r="G8" s="553" t="s">
        <v>304</v>
      </c>
      <c r="H8" s="553"/>
      <c r="I8" s="553"/>
      <c r="J8" s="89"/>
      <c r="K8" s="85"/>
      <c r="L8" s="88"/>
      <c r="M8" s="89"/>
      <c r="N8" s="85"/>
      <c r="O8" s="88"/>
      <c r="P8" s="87"/>
      <c r="Q8" s="87"/>
      <c r="R8" s="87"/>
      <c r="S8" s="89"/>
      <c r="T8" s="87"/>
      <c r="U8" s="85"/>
      <c r="V8" s="85"/>
      <c r="W8" s="85"/>
      <c r="X8" s="85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</row>
    <row r="9" spans="1:245" ht="21" customHeight="1">
      <c r="A9" s="290" t="s">
        <v>529</v>
      </c>
      <c r="B9" s="291" t="s">
        <v>128</v>
      </c>
      <c r="C9" s="291" t="s">
        <v>530</v>
      </c>
      <c r="D9" s="292">
        <v>0</v>
      </c>
      <c r="E9" s="291" t="s">
        <v>128</v>
      </c>
      <c r="F9" s="292">
        <v>1</v>
      </c>
      <c r="G9" s="292">
        <v>0</v>
      </c>
      <c r="H9" s="291" t="s">
        <v>128</v>
      </c>
      <c r="I9" s="293">
        <v>0</v>
      </c>
      <c r="J9" s="118"/>
      <c r="K9" s="117"/>
      <c r="L9" s="118"/>
      <c r="M9" s="118"/>
      <c r="N9" s="117"/>
      <c r="O9" s="118"/>
      <c r="P9" s="118"/>
      <c r="Q9" s="118"/>
      <c r="R9" s="118"/>
      <c r="S9" s="118"/>
      <c r="T9" s="118"/>
      <c r="U9" s="548"/>
      <c r="V9" s="548"/>
      <c r="W9" s="117"/>
      <c r="Y9" s="120"/>
      <c r="Z9" s="120"/>
      <c r="AA9" s="121"/>
    </row>
    <row r="10" spans="1:245" ht="21" customHeight="1">
      <c r="A10" s="294"/>
      <c r="B10" s="294"/>
      <c r="C10" s="117"/>
      <c r="D10" s="118"/>
      <c r="E10" s="117"/>
      <c r="F10" s="118"/>
      <c r="G10" s="118"/>
      <c r="H10" s="117"/>
      <c r="I10" s="118"/>
      <c r="J10" s="118"/>
      <c r="K10" s="117"/>
      <c r="L10" s="118"/>
      <c r="M10" s="118"/>
      <c r="N10" s="117"/>
      <c r="O10" s="118"/>
      <c r="P10" s="118"/>
      <c r="Q10" s="118"/>
      <c r="R10" s="118"/>
      <c r="S10" s="118"/>
      <c r="T10" s="118"/>
      <c r="U10" s="117"/>
      <c r="V10" s="117"/>
      <c r="W10" s="117"/>
      <c r="Y10" s="120"/>
      <c r="Z10" s="120"/>
      <c r="AA10" s="121"/>
    </row>
    <row r="11" spans="1:245" ht="21" customHeight="1">
      <c r="A11" s="295"/>
      <c r="B11" s="554" t="s">
        <v>307</v>
      </c>
      <c r="C11" s="554"/>
      <c r="D11" s="118"/>
      <c r="E11" s="117"/>
      <c r="F11" s="118"/>
      <c r="G11" s="118"/>
      <c r="H11" s="117"/>
      <c r="I11" s="118"/>
      <c r="J11" s="118"/>
      <c r="K11" s="117"/>
      <c r="L11" s="118"/>
      <c r="M11" s="118"/>
      <c r="N11" s="117"/>
      <c r="O11" s="118"/>
      <c r="P11" s="118"/>
      <c r="Q11" s="118"/>
      <c r="R11" s="118"/>
      <c r="S11" s="118"/>
      <c r="T11" s="118"/>
      <c r="U11" s="117"/>
      <c r="V11" s="117"/>
      <c r="W11" s="117"/>
      <c r="Y11" s="120"/>
      <c r="Z11" s="120"/>
      <c r="AA11" s="121"/>
    </row>
    <row r="12" spans="1:245" ht="21" customHeight="1">
      <c r="A12" s="295"/>
      <c r="B12" s="296" t="s">
        <v>61</v>
      </c>
      <c r="C12" s="297" t="s">
        <v>537</v>
      </c>
      <c r="D12" s="118"/>
      <c r="E12" s="117"/>
      <c r="F12" s="118"/>
      <c r="G12" s="118"/>
      <c r="H12" s="117"/>
      <c r="I12" s="118"/>
      <c r="J12" s="118"/>
      <c r="K12" s="117"/>
      <c r="L12" s="118"/>
      <c r="M12" s="118"/>
      <c r="N12" s="117"/>
      <c r="O12" s="118"/>
      <c r="P12" s="118"/>
      <c r="Q12" s="118"/>
      <c r="R12" s="118"/>
      <c r="S12" s="118"/>
      <c r="T12" s="118"/>
      <c r="U12" s="117"/>
      <c r="V12" s="117"/>
      <c r="W12" s="117"/>
      <c r="Y12" s="120"/>
      <c r="Z12" s="120"/>
      <c r="AA12" s="121"/>
    </row>
    <row r="13" spans="1:245" ht="21" customHeight="1">
      <c r="A13" s="295"/>
      <c r="B13" s="298" t="s">
        <v>74</v>
      </c>
      <c r="C13" s="299" t="s">
        <v>529</v>
      </c>
      <c r="D13" s="118"/>
      <c r="E13" s="117"/>
      <c r="F13" s="118"/>
      <c r="G13" s="118"/>
      <c r="H13" s="117"/>
      <c r="I13" s="118"/>
      <c r="J13" s="118"/>
      <c r="K13" s="117"/>
      <c r="L13" s="118"/>
      <c r="M13" s="118"/>
      <c r="N13" s="117"/>
      <c r="O13" s="118"/>
      <c r="P13" s="118"/>
      <c r="Q13" s="118"/>
      <c r="R13" s="118"/>
      <c r="S13" s="118"/>
      <c r="T13" s="118"/>
      <c r="U13" s="117"/>
      <c r="V13" s="117"/>
      <c r="W13" s="117"/>
      <c r="Y13" s="120"/>
      <c r="Z13" s="120"/>
      <c r="AA13" s="121"/>
    </row>
    <row r="14" spans="1:245" s="116" customFormat="1" ht="21" customHeight="1">
      <c r="A14" s="295"/>
      <c r="B14" s="298" t="s">
        <v>64</v>
      </c>
      <c r="C14" s="299" t="s">
        <v>528</v>
      </c>
      <c r="D14" s="118"/>
      <c r="E14" s="117"/>
      <c r="F14" s="118"/>
      <c r="G14" s="118"/>
      <c r="H14" s="117"/>
      <c r="I14" s="118"/>
      <c r="J14" s="118"/>
      <c r="K14" s="117"/>
      <c r="L14" s="118"/>
      <c r="M14" s="118"/>
      <c r="N14" s="117"/>
      <c r="O14" s="118"/>
      <c r="P14" s="118"/>
      <c r="Q14" s="118"/>
      <c r="R14" s="118"/>
      <c r="S14" s="118"/>
      <c r="T14" s="118"/>
      <c r="U14" s="117"/>
      <c r="V14" s="117"/>
      <c r="W14" s="117"/>
      <c r="X14" s="79"/>
      <c r="Y14" s="120"/>
      <c r="Z14" s="120"/>
      <c r="AA14" s="121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</row>
    <row r="15" spans="1:245" s="116" customFormat="1" ht="21" customHeight="1">
      <c r="A15" s="295"/>
      <c r="B15" s="300" t="s">
        <v>66</v>
      </c>
      <c r="C15" s="301" t="s">
        <v>536</v>
      </c>
      <c r="D15" s="118"/>
      <c r="E15" s="117"/>
      <c r="F15" s="118"/>
      <c r="G15" s="118"/>
      <c r="H15" s="117"/>
      <c r="I15" s="118"/>
      <c r="J15" s="118"/>
      <c r="K15" s="117"/>
      <c r="L15" s="118"/>
      <c r="M15" s="118"/>
      <c r="N15" s="117"/>
      <c r="O15" s="118"/>
      <c r="P15" s="118"/>
      <c r="Q15" s="118"/>
      <c r="R15" s="118"/>
      <c r="S15" s="118"/>
      <c r="T15" s="118"/>
      <c r="U15" s="117"/>
      <c r="V15" s="117"/>
      <c r="W15" s="117"/>
      <c r="X15" s="79"/>
      <c r="Y15" s="120"/>
      <c r="Z15" s="120"/>
      <c r="AA15" s="121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</row>
    <row r="16" spans="1:245" s="116" customFormat="1" ht="20.25" customHeight="1">
      <c r="A16" s="128"/>
      <c r="B16" s="128"/>
      <c r="C16" s="122"/>
      <c r="D16" s="124"/>
      <c r="E16" s="122"/>
      <c r="F16" s="124"/>
      <c r="G16" s="124"/>
      <c r="H16" s="122"/>
      <c r="I16" s="124"/>
      <c r="J16" s="124"/>
      <c r="K16" s="122"/>
      <c r="L16" s="124"/>
      <c r="M16" s="124"/>
      <c r="N16" s="122"/>
      <c r="O16" s="124"/>
      <c r="P16" s="124"/>
      <c r="Q16" s="124"/>
      <c r="R16" s="124"/>
      <c r="S16" s="124"/>
      <c r="T16" s="124"/>
      <c r="U16" s="122"/>
      <c r="V16" s="122"/>
      <c r="W16" s="122"/>
      <c r="X16" s="125"/>
      <c r="Y16" s="126"/>
      <c r="Z16" s="126"/>
      <c r="AA16" s="127"/>
    </row>
    <row r="17" spans="1:245" s="129" customFormat="1" ht="18">
      <c r="A17" s="123" t="s">
        <v>308</v>
      </c>
      <c r="B17" s="128"/>
      <c r="C17" s="122"/>
      <c r="D17" s="124"/>
      <c r="E17" s="122"/>
      <c r="F17" s="124"/>
      <c r="G17" s="124"/>
      <c r="H17" s="122"/>
      <c r="I17" s="124"/>
      <c r="J17" s="124"/>
      <c r="K17" s="122"/>
      <c r="L17" s="124"/>
      <c r="M17" s="124"/>
      <c r="N17" s="122"/>
      <c r="O17" s="124"/>
      <c r="P17" s="124"/>
      <c r="Q17" s="124"/>
      <c r="R17" s="124"/>
      <c r="S17" s="124"/>
      <c r="T17" s="124"/>
      <c r="U17" s="122"/>
      <c r="V17" s="122"/>
      <c r="W17" s="122"/>
      <c r="X17" s="125"/>
      <c r="Y17" s="126"/>
      <c r="Z17" s="126"/>
      <c r="AA17" s="127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</row>
    <row r="18" spans="1:245" s="129" customFormat="1" ht="18">
      <c r="A18" s="122"/>
      <c r="B18" s="122"/>
      <c r="C18" s="122"/>
      <c r="D18" s="124"/>
      <c r="E18" s="122"/>
      <c r="F18" s="124"/>
      <c r="G18" s="124"/>
      <c r="H18" s="122"/>
      <c r="I18" s="124"/>
      <c r="J18" s="124"/>
      <c r="K18" s="122"/>
      <c r="L18" s="124"/>
      <c r="M18" s="124"/>
      <c r="N18" s="122"/>
      <c r="O18" s="124"/>
      <c r="P18" s="124"/>
      <c r="Q18" s="124"/>
      <c r="R18" s="124"/>
      <c r="S18" s="124"/>
      <c r="T18" s="124"/>
      <c r="U18" s="122"/>
      <c r="V18" s="122"/>
      <c r="W18" s="122"/>
      <c r="X18" s="125"/>
      <c r="Y18" s="126"/>
      <c r="Z18" s="126"/>
      <c r="AA18" s="127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</row>
    <row r="19" spans="1:245" s="129" customFormat="1">
      <c r="A19" s="523" t="s">
        <v>134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131"/>
      <c r="Y19" s="132"/>
      <c r="Z19" s="132"/>
      <c r="AA19" s="133"/>
    </row>
    <row r="20" spans="1:245" s="129" customFormat="1" ht="18">
      <c r="A20" s="524" t="s">
        <v>532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</row>
    <row r="21" spans="1:245" s="129" customFormat="1" ht="18">
      <c r="A21" s="524"/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</row>
    <row r="22" spans="1:245" s="129" customFormat="1" ht="18">
      <c r="A22" s="524"/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</row>
    <row r="23" spans="1:245" s="129" customFormat="1" ht="18">
      <c r="A23" s="524"/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</row>
    <row r="24" spans="1:245" s="129" customFormat="1" ht="18">
      <c r="A24" s="525" t="s">
        <v>533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131"/>
    </row>
    <row r="25" spans="1:245" s="129" customFormat="1" ht="18">
      <c r="A25" s="525"/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131"/>
    </row>
    <row r="26" spans="1:245" s="129" customFormat="1" ht="18">
      <c r="A26" s="525"/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131"/>
    </row>
    <row r="27" spans="1:245" s="129" customFormat="1" ht="18">
      <c r="A27" s="525"/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131"/>
    </row>
    <row r="28" spans="1:245" s="129" customFormat="1" ht="18">
      <c r="A28" s="525" t="s">
        <v>137</v>
      </c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5"/>
      <c r="X28" s="131"/>
    </row>
    <row r="29" spans="1:245">
      <c r="A29" s="525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131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</row>
    <row r="30" spans="1:245">
      <c r="A30" s="525"/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131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</row>
    <row r="31" spans="1:245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</row>
    <row r="32" spans="1:245">
      <c r="A32" s="369" t="s">
        <v>534</v>
      </c>
      <c r="B32" s="135"/>
      <c r="C32" s="81" t="s">
        <v>535</v>
      </c>
      <c r="P32" s="139"/>
      <c r="Q32" s="139"/>
    </row>
    <row r="33" spans="16:17">
      <c r="P33" s="139"/>
      <c r="Q33" s="139"/>
    </row>
    <row r="34" spans="16:17">
      <c r="P34" s="139"/>
      <c r="Q34" s="139"/>
    </row>
    <row r="35" spans="16:17">
      <c r="P35" s="139"/>
      <c r="Q35" s="139"/>
    </row>
    <row r="36" spans="16:17">
      <c r="P36" s="139"/>
      <c r="Q36" s="139"/>
    </row>
    <row r="37" spans="16:17">
      <c r="P37" s="139"/>
      <c r="Q37" s="139"/>
    </row>
    <row r="38" spans="16:17">
      <c r="P38" s="139"/>
      <c r="Q38" s="139"/>
    </row>
    <row r="39" spans="16:17">
      <c r="P39" s="139"/>
      <c r="Q39" s="139"/>
    </row>
    <row r="40" spans="16:17">
      <c r="P40" s="139"/>
      <c r="Q40" s="139"/>
    </row>
    <row r="41" spans="16:17">
      <c r="P41" s="139"/>
      <c r="Q41" s="139"/>
    </row>
    <row r="42" spans="16:17">
      <c r="P42" s="139"/>
      <c r="Q42" s="139"/>
    </row>
    <row r="43" spans="16:17">
      <c r="P43" s="139"/>
      <c r="Q43" s="139"/>
    </row>
    <row r="44" spans="16:17">
      <c r="P44" s="139"/>
      <c r="Q44" s="139"/>
    </row>
    <row r="45" spans="16:17">
      <c r="P45" s="139"/>
      <c r="Q45" s="139"/>
    </row>
    <row r="46" spans="16:17">
      <c r="P46" s="139"/>
      <c r="Q46" s="139"/>
    </row>
    <row r="47" spans="16:17">
      <c r="P47" s="139"/>
      <c r="Q47" s="139"/>
    </row>
  </sheetData>
  <mergeCells count="25">
    <mergeCell ref="A29:W29"/>
    <mergeCell ref="A30:W30"/>
    <mergeCell ref="A31:W31"/>
    <mergeCell ref="A24:W24"/>
    <mergeCell ref="A25:W25"/>
    <mergeCell ref="A26:W26"/>
    <mergeCell ref="A27:W27"/>
    <mergeCell ref="A28:W28"/>
    <mergeCell ref="A19:W19"/>
    <mergeCell ref="A20:W20"/>
    <mergeCell ref="A21:W21"/>
    <mergeCell ref="A22:W22"/>
    <mergeCell ref="A23:W23"/>
    <mergeCell ref="A8:C8"/>
    <mergeCell ref="D8:F8"/>
    <mergeCell ref="G8:I8"/>
    <mergeCell ref="U9:V9"/>
    <mergeCell ref="B11:C11"/>
    <mergeCell ref="A1:I1"/>
    <mergeCell ref="A3:C3"/>
    <mergeCell ref="D3:F3"/>
    <mergeCell ref="G3:I3"/>
    <mergeCell ref="A6:C6"/>
    <mergeCell ref="D6:F6"/>
    <mergeCell ref="G6:I6"/>
  </mergeCells>
  <pageMargins left="0.70833333333333304" right="0.70833333333333304" top="0.78749999999999998" bottom="0.78749999999999998" header="0.511811023622047" footer="0.511811023622047"/>
  <pageSetup paperSize="9" scale="78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K40"/>
  <sheetViews>
    <sheetView view="pageBreakPreview" zoomScale="110" zoomScaleNormal="100" zoomScalePageLayoutView="110" workbookViewId="0">
      <selection activeCell="O25" sqref="O25:Q25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396" customWidth="1"/>
    <col min="5" max="5" width="1.7109375" style="79"/>
    <col min="6" max="6" width="5.7109375" style="81" customWidth="1"/>
    <col min="7" max="7" width="5.7109375" style="396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7" width="8.7109375" style="82" customWidth="1"/>
    <col min="18" max="18" width="8.7109375" style="396" customWidth="1"/>
    <col min="19" max="19" width="8.85546875" style="82" customWidth="1"/>
    <col min="20" max="20" width="8.85546875" style="396" customWidth="1"/>
    <col min="21" max="21" width="5.28515625" style="79" customWidth="1"/>
    <col min="22" max="22" width="13.7109375" style="79" customWidth="1"/>
    <col min="23" max="23" width="10" style="79" customWidth="1"/>
    <col min="24" max="24" width="7" style="79" customWidth="1"/>
    <col min="25" max="242" width="9.140625" style="83" customWidth="1"/>
    <col min="243" max="243" width="2.7109375" style="83" customWidth="1"/>
    <col min="244" max="244" width="17.5703125" style="83" customWidth="1"/>
    <col min="245" max="245" width="11.5703125" style="83" hidden="1" customWidth="1"/>
    <col min="246" max="16384" width="1.7109375" style="83"/>
  </cols>
  <sheetData>
    <row r="1" spans="1:245" s="86" customFormat="1" ht="36">
      <c r="A1" s="518" t="s">
        <v>309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85"/>
    </row>
    <row r="2" spans="1:245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90"/>
      <c r="Q2" s="87"/>
      <c r="R2" s="87"/>
      <c r="S2" s="89"/>
      <c r="T2" s="87"/>
      <c r="U2" s="85"/>
      <c r="V2" s="85"/>
      <c r="W2" s="85"/>
      <c r="X2" s="85"/>
    </row>
    <row r="3" spans="1:245" s="86" customFormat="1" ht="21">
      <c r="A3" s="401"/>
      <c r="B3" s="92" t="s">
        <v>117</v>
      </c>
      <c r="C3" s="394" t="s">
        <v>118</v>
      </c>
      <c r="D3" s="556" t="s">
        <v>22</v>
      </c>
      <c r="E3" s="557"/>
      <c r="F3" s="558"/>
      <c r="G3" s="556" t="s">
        <v>45</v>
      </c>
      <c r="H3" s="557"/>
      <c r="I3" s="558"/>
      <c r="J3" s="556" t="s">
        <v>599</v>
      </c>
      <c r="K3" s="557"/>
      <c r="L3" s="558"/>
      <c r="M3" s="302"/>
      <c r="N3" s="303">
        <v>4</v>
      </c>
      <c r="O3" s="304"/>
      <c r="P3" s="94" t="s">
        <v>123</v>
      </c>
      <c r="Q3" s="94" t="s">
        <v>258</v>
      </c>
      <c r="R3" s="395" t="s">
        <v>124</v>
      </c>
      <c r="S3" s="520" t="s">
        <v>125</v>
      </c>
      <c r="T3" s="520"/>
      <c r="U3" s="520" t="s">
        <v>126</v>
      </c>
      <c r="V3" s="520"/>
      <c r="W3" s="402" t="s">
        <v>14</v>
      </c>
      <c r="X3" s="87"/>
      <c r="Y3" s="97"/>
      <c r="Z3" s="97"/>
      <c r="AA3" s="97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s="86" customFormat="1" ht="21">
      <c r="A4" s="98">
        <v>1</v>
      </c>
      <c r="B4" s="399" t="s">
        <v>274</v>
      </c>
      <c r="C4" s="100">
        <v>777644380</v>
      </c>
      <c r="D4" s="101"/>
      <c r="E4" s="102"/>
      <c r="F4" s="103"/>
      <c r="G4" s="104">
        <v>7</v>
      </c>
      <c r="H4" s="105" t="s">
        <v>128</v>
      </c>
      <c r="I4" s="106">
        <v>1</v>
      </c>
      <c r="J4" s="104">
        <v>8</v>
      </c>
      <c r="K4" s="105" t="s">
        <v>128</v>
      </c>
      <c r="L4" s="106">
        <v>0</v>
      </c>
      <c r="M4" s="104"/>
      <c r="N4" s="105" t="s">
        <v>128</v>
      </c>
      <c r="O4" s="106"/>
      <c r="P4" s="107">
        <f>IF(G4&gt;I4,1,0)+IF(J4&gt;L4,1,0)+IF(M4&gt;O4,1,0)</f>
        <v>2</v>
      </c>
      <c r="Q4" s="107">
        <v>0</v>
      </c>
      <c r="R4" s="393">
        <f>IF(G4&lt;I4,1,0)+IF(J4&lt;L4,1,0)+IF(M4&lt;O4,1,0)</f>
        <v>0</v>
      </c>
      <c r="S4" s="400">
        <f>G4+J4+M4</f>
        <v>15</v>
      </c>
      <c r="T4" s="393">
        <f>I4+L4+O4</f>
        <v>1</v>
      </c>
      <c r="U4" s="521">
        <f>P4*3+Q4*1</f>
        <v>6</v>
      </c>
      <c r="V4" s="521"/>
      <c r="W4" s="398">
        <f>1+IF(U4&lt;U5,1,0)+IF(U4&lt;U6,1,0)+IF(U4&lt;U7,1,0)</f>
        <v>1</v>
      </c>
      <c r="X4" s="85"/>
      <c r="Y4" s="97"/>
      <c r="Z4" s="97"/>
      <c r="AA4" s="111"/>
    </row>
    <row r="5" spans="1:245" s="86" customFormat="1" ht="21">
      <c r="A5" s="98">
        <v>2</v>
      </c>
      <c r="B5" s="399" t="s">
        <v>144</v>
      </c>
      <c r="C5" s="100">
        <v>602693433</v>
      </c>
      <c r="D5" s="104">
        <f>I4</f>
        <v>1</v>
      </c>
      <c r="E5" s="112" t="s">
        <v>128</v>
      </c>
      <c r="F5" s="106">
        <f>G4</f>
        <v>7</v>
      </c>
      <c r="G5" s="113"/>
      <c r="H5" s="114"/>
      <c r="I5" s="115"/>
      <c r="J5" s="104">
        <v>5</v>
      </c>
      <c r="K5" s="105" t="s">
        <v>128</v>
      </c>
      <c r="L5" s="106">
        <v>1</v>
      </c>
      <c r="M5" s="104"/>
      <c r="N5" s="105" t="s">
        <v>128</v>
      </c>
      <c r="O5" s="106"/>
      <c r="P5" s="107">
        <f>IF(D5&gt;F5,1,0)+IF(J5&gt;L5,1,0)+IF(M5&gt;O5,1,0)</f>
        <v>1</v>
      </c>
      <c r="Q5" s="107">
        <v>0</v>
      </c>
      <c r="R5" s="393">
        <f>IF(D5&lt;F5,1,0)+IF(J5&lt;L5,1,0)+IF(M5&lt;O5,1,0)</f>
        <v>1</v>
      </c>
      <c r="S5" s="400">
        <f>D5+J5+M5</f>
        <v>6</v>
      </c>
      <c r="T5" s="393">
        <f>F5+L5+O5</f>
        <v>8</v>
      </c>
      <c r="U5" s="521">
        <f>P5*3+Q5*1</f>
        <v>3</v>
      </c>
      <c r="V5" s="521"/>
      <c r="W5" s="398">
        <f>1+IF(U5&lt;U4,1,0)+IF(U5&lt;U6,1,0)+IF(U5&lt;U7,1,0)</f>
        <v>2</v>
      </c>
      <c r="X5" s="85"/>
      <c r="Y5" s="97"/>
      <c r="Z5" s="97"/>
      <c r="AA5" s="111"/>
    </row>
    <row r="6" spans="1:245" ht="21">
      <c r="A6" s="98">
        <v>3</v>
      </c>
      <c r="B6" s="399" t="s">
        <v>600</v>
      </c>
      <c r="C6" s="100">
        <v>602235700</v>
      </c>
      <c r="D6" s="104">
        <f>L4</f>
        <v>0</v>
      </c>
      <c r="E6" s="112" t="s">
        <v>128</v>
      </c>
      <c r="F6" s="106">
        <f>J4</f>
        <v>8</v>
      </c>
      <c r="G6" s="104">
        <f>L5</f>
        <v>1</v>
      </c>
      <c r="H6" s="112" t="s">
        <v>128</v>
      </c>
      <c r="I6" s="106">
        <f>J5</f>
        <v>5</v>
      </c>
      <c r="J6" s="113"/>
      <c r="K6" s="114"/>
      <c r="L6" s="115"/>
      <c r="M6" s="104"/>
      <c r="N6" s="105" t="s">
        <v>128</v>
      </c>
      <c r="O6" s="106"/>
      <c r="P6" s="107">
        <f>IF(D6&gt;F6,1,0)+IF(G6&gt;I6,1,0)+IF(M6&gt;O6,1,0)</f>
        <v>0</v>
      </c>
      <c r="Q6" s="107">
        <v>0</v>
      </c>
      <c r="R6" s="393">
        <f>IF(D6&lt;F6,1,0)+IF(G6&lt;I6,1,0)+IF(M6&lt;O6,1,0)</f>
        <v>2</v>
      </c>
      <c r="S6" s="400">
        <f>D6+G6+M6</f>
        <v>1</v>
      </c>
      <c r="T6" s="393">
        <f>F6+I6+O6</f>
        <v>13</v>
      </c>
      <c r="U6" s="521">
        <f>P6*3+Q6*1</f>
        <v>0</v>
      </c>
      <c r="V6" s="521"/>
      <c r="W6" s="398">
        <f>1+IF(U6&lt;U4,1,0)+IF(U6&lt;U5,1,0)+IF(U6&lt;U7,1,0)</f>
        <v>3</v>
      </c>
      <c r="X6" s="85"/>
      <c r="Y6" s="97"/>
      <c r="Z6" s="97"/>
      <c r="AA6" s="111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</row>
    <row r="7" spans="1:245" s="116" customFormat="1" ht="21">
      <c r="A7" s="98">
        <v>4</v>
      </c>
      <c r="B7" s="399"/>
      <c r="C7" s="100">
        <v>737215132</v>
      </c>
      <c r="D7" s="104"/>
      <c r="E7" s="112" t="s">
        <v>128</v>
      </c>
      <c r="F7" s="106"/>
      <c r="G7" s="104"/>
      <c r="H7" s="112" t="s">
        <v>128</v>
      </c>
      <c r="I7" s="106"/>
      <c r="J7" s="104"/>
      <c r="K7" s="112" t="s">
        <v>128</v>
      </c>
      <c r="L7" s="106"/>
      <c r="M7" s="113"/>
      <c r="N7" s="114"/>
      <c r="O7" s="115"/>
      <c r="P7" s="107"/>
      <c r="Q7" s="107"/>
      <c r="R7" s="393"/>
      <c r="S7" s="400"/>
      <c r="T7" s="393"/>
      <c r="U7" s="521"/>
      <c r="V7" s="521"/>
      <c r="W7" s="398"/>
      <c r="X7" s="85"/>
      <c r="Y7" s="97"/>
      <c r="Z7" s="97"/>
      <c r="AA7" s="111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</row>
    <row r="8" spans="1:245" s="116" customFormat="1">
      <c r="A8" s="397"/>
      <c r="B8" s="397"/>
      <c r="C8" s="397"/>
      <c r="D8" s="118"/>
      <c r="E8" s="397"/>
      <c r="F8" s="118"/>
      <c r="G8" s="118"/>
      <c r="H8" s="397"/>
      <c r="I8" s="118"/>
      <c r="J8" s="118"/>
      <c r="K8" s="397"/>
      <c r="L8" s="118"/>
      <c r="M8" s="118"/>
      <c r="N8" s="397"/>
      <c r="O8" s="118"/>
      <c r="P8" s="119"/>
      <c r="Q8" s="118"/>
      <c r="R8" s="118"/>
      <c r="S8" s="119"/>
      <c r="T8" s="118"/>
      <c r="U8" s="522"/>
      <c r="V8" s="522"/>
      <c r="W8" s="397"/>
      <c r="X8" s="79"/>
      <c r="Y8" s="120"/>
      <c r="Z8" s="120"/>
      <c r="AA8" s="121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</row>
    <row r="9" spans="1:245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4"/>
      <c r="U9" s="122"/>
      <c r="V9" s="122"/>
      <c r="W9" s="122"/>
      <c r="X9" s="125"/>
      <c r="Y9" s="126"/>
      <c r="Z9" s="126"/>
      <c r="AA9" s="127"/>
    </row>
    <row r="10" spans="1:245" s="129" customFormat="1" ht="18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4"/>
      <c r="U10" s="122"/>
      <c r="V10" s="122"/>
      <c r="W10" s="122"/>
      <c r="X10" s="125"/>
      <c r="Y10" s="126"/>
      <c r="Z10" s="126"/>
      <c r="AA10" s="127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</row>
    <row r="11" spans="1:245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4"/>
      <c r="U11" s="122"/>
      <c r="V11" s="122"/>
      <c r="W11" s="122"/>
      <c r="X11" s="125"/>
      <c r="Y11" s="126"/>
      <c r="Z11" s="126"/>
      <c r="AA11" s="127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</row>
    <row r="12" spans="1:245" s="129" customFormat="1">
      <c r="A12" s="130"/>
      <c r="B12" s="523" t="s">
        <v>134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131"/>
      <c r="Y12" s="132"/>
      <c r="Z12" s="132"/>
      <c r="AA12" s="133"/>
    </row>
    <row r="13" spans="1:245" s="129" customFormat="1" ht="18">
      <c r="A13" s="130"/>
      <c r="B13" s="524" t="s">
        <v>601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</row>
    <row r="14" spans="1:245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</row>
    <row r="15" spans="1:245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</row>
    <row r="16" spans="1:245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</row>
    <row r="17" spans="1:245" s="129" customFormat="1" ht="18">
      <c r="A17" s="131"/>
      <c r="B17" s="525" t="s">
        <v>602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131"/>
    </row>
    <row r="18" spans="1:245" s="129" customFormat="1" ht="18">
      <c r="A18" s="131"/>
      <c r="B18" s="525" t="s">
        <v>603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131"/>
    </row>
    <row r="19" spans="1:245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131"/>
    </row>
    <row r="20" spans="1:245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131"/>
    </row>
    <row r="21" spans="1:245" s="129" customFormat="1" ht="18">
      <c r="A21" s="131"/>
      <c r="B21" s="525" t="s">
        <v>604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131"/>
    </row>
    <row r="22" spans="1:245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131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</row>
    <row r="23" spans="1:245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131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</row>
    <row r="24" spans="1:245"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</row>
    <row r="25" spans="1:245">
      <c r="B25" s="392" t="s">
        <v>534</v>
      </c>
      <c r="L25" s="81" t="s">
        <v>139</v>
      </c>
      <c r="O25" s="547">
        <v>45426</v>
      </c>
      <c r="P25" s="555"/>
      <c r="Q25" s="555"/>
    </row>
    <row r="26" spans="1:245">
      <c r="P26" s="139"/>
      <c r="Q26" s="139"/>
    </row>
    <row r="27" spans="1:245">
      <c r="P27" s="139"/>
      <c r="Q27" s="139"/>
    </row>
    <row r="28" spans="1:245">
      <c r="P28" s="139"/>
      <c r="Q28" s="139"/>
    </row>
    <row r="29" spans="1:245">
      <c r="P29" s="139"/>
      <c r="Q29" s="139"/>
    </row>
    <row r="30" spans="1:245">
      <c r="P30" s="139"/>
      <c r="Q30" s="139"/>
    </row>
    <row r="31" spans="1:245">
      <c r="P31" s="139"/>
      <c r="Q31" s="139"/>
    </row>
    <row r="32" spans="1:245">
      <c r="P32" s="139"/>
      <c r="Q32" s="139"/>
    </row>
    <row r="33" spans="16:17">
      <c r="P33" s="139"/>
      <c r="Q33" s="139"/>
    </row>
    <row r="34" spans="16:17">
      <c r="P34" s="139"/>
      <c r="Q34" s="139"/>
    </row>
    <row r="35" spans="16:17">
      <c r="P35" s="139"/>
      <c r="Q35" s="139"/>
    </row>
    <row r="36" spans="16:17">
      <c r="P36" s="139"/>
      <c r="Q36" s="139"/>
    </row>
    <row r="37" spans="16:17">
      <c r="P37" s="139"/>
      <c r="Q37" s="139"/>
    </row>
    <row r="38" spans="16:17">
      <c r="P38" s="139"/>
      <c r="Q38" s="139"/>
    </row>
    <row r="39" spans="16:17">
      <c r="P39" s="139"/>
      <c r="Q39" s="139"/>
    </row>
    <row r="40" spans="16:17">
      <c r="P40" s="139"/>
      <c r="Q40" s="139"/>
    </row>
  </sheetData>
  <mergeCells count="25">
    <mergeCell ref="O25:Q25"/>
    <mergeCell ref="D3:F3"/>
    <mergeCell ref="G3:I3"/>
    <mergeCell ref="J3:L3"/>
    <mergeCell ref="B24:W24"/>
    <mergeCell ref="B19:W19"/>
    <mergeCell ref="B20:W20"/>
    <mergeCell ref="B21:W21"/>
    <mergeCell ref="B22:W22"/>
    <mergeCell ref="B23:W23"/>
    <mergeCell ref="B14:W14"/>
    <mergeCell ref="B15:W15"/>
    <mergeCell ref="B16:W16"/>
    <mergeCell ref="B17:W17"/>
    <mergeCell ref="B18:W18"/>
    <mergeCell ref="U6:V6"/>
    <mergeCell ref="U7:V7"/>
    <mergeCell ref="U8:V8"/>
    <mergeCell ref="B12:W12"/>
    <mergeCell ref="B13:W13"/>
    <mergeCell ref="A1:W1"/>
    <mergeCell ref="S3:T3"/>
    <mergeCell ref="U3:V3"/>
    <mergeCell ref="U4:V4"/>
    <mergeCell ref="U5:V5"/>
  </mergeCells>
  <pageMargins left="0.70833333333333304" right="0.70833333333333304" top="0.78749999999999998" bottom="0.78749999999999998" header="0.511811023622047" footer="0.511811023622047"/>
  <pageSetup paperSize="9" scale="76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F571"/>
  <sheetViews>
    <sheetView view="pageBreakPreview" topLeftCell="A102" zoomScale="110" zoomScaleNormal="115" zoomScalePageLayoutView="110" workbookViewId="0">
      <selection activeCell="H201" sqref="H201"/>
    </sheetView>
  </sheetViews>
  <sheetFormatPr defaultColWidth="8.7109375" defaultRowHeight="15"/>
  <cols>
    <col min="1" max="1" width="4.42578125" customWidth="1"/>
    <col min="2" max="2" width="6.140625" style="305" customWidth="1"/>
    <col min="3" max="3" width="26.28515625" customWidth="1"/>
    <col min="4" max="4" width="8.85546875" customWidth="1"/>
    <col min="5" max="5" width="32.42578125" customWidth="1"/>
    <col min="243" max="243" width="4.42578125" customWidth="1"/>
    <col min="244" max="244" width="6.140625" customWidth="1"/>
    <col min="245" max="245" width="5.85546875" customWidth="1"/>
    <col min="246" max="246" width="15.5703125" customWidth="1"/>
    <col min="248" max="248" width="8.85546875" customWidth="1"/>
    <col min="249" max="249" width="28.28515625" customWidth="1"/>
    <col min="499" max="499" width="4.42578125" customWidth="1"/>
    <col min="500" max="500" width="6.140625" customWidth="1"/>
    <col min="501" max="501" width="5.85546875" customWidth="1"/>
    <col min="502" max="502" width="15.5703125" customWidth="1"/>
    <col min="504" max="504" width="8.85546875" customWidth="1"/>
    <col min="505" max="505" width="28.28515625" customWidth="1"/>
    <col min="755" max="755" width="4.42578125" customWidth="1"/>
    <col min="756" max="756" width="6.140625" customWidth="1"/>
    <col min="757" max="757" width="5.85546875" customWidth="1"/>
    <col min="758" max="758" width="15.5703125" customWidth="1"/>
    <col min="760" max="760" width="8.85546875" customWidth="1"/>
    <col min="761" max="761" width="28.28515625" customWidth="1"/>
    <col min="1011" max="1011" width="4.42578125" customWidth="1"/>
    <col min="1012" max="1012" width="6.140625" customWidth="1"/>
    <col min="1013" max="1013" width="5.85546875" customWidth="1"/>
    <col min="1014" max="1014" width="15.5703125" customWidth="1"/>
    <col min="1016" max="1016" width="8.85546875" customWidth="1"/>
    <col min="1017" max="1017" width="28.28515625" customWidth="1"/>
    <col min="1267" max="1267" width="4.42578125" customWidth="1"/>
    <col min="1268" max="1268" width="6.140625" customWidth="1"/>
    <col min="1269" max="1269" width="5.85546875" customWidth="1"/>
    <col min="1270" max="1270" width="15.5703125" customWidth="1"/>
    <col min="1272" max="1272" width="8.85546875" customWidth="1"/>
    <col min="1273" max="1273" width="28.28515625" customWidth="1"/>
    <col min="1523" max="1523" width="4.42578125" customWidth="1"/>
    <col min="1524" max="1524" width="6.140625" customWidth="1"/>
    <col min="1525" max="1525" width="5.85546875" customWidth="1"/>
    <col min="1526" max="1526" width="15.5703125" customWidth="1"/>
    <col min="1528" max="1528" width="8.85546875" customWidth="1"/>
    <col min="1529" max="1529" width="28.28515625" customWidth="1"/>
    <col min="1779" max="1779" width="4.42578125" customWidth="1"/>
    <col min="1780" max="1780" width="6.140625" customWidth="1"/>
    <col min="1781" max="1781" width="5.85546875" customWidth="1"/>
    <col min="1782" max="1782" width="15.5703125" customWidth="1"/>
    <col min="1784" max="1784" width="8.85546875" customWidth="1"/>
    <col min="1785" max="1785" width="28.28515625" customWidth="1"/>
    <col min="2035" max="2035" width="4.42578125" customWidth="1"/>
    <col min="2036" max="2036" width="6.140625" customWidth="1"/>
    <col min="2037" max="2037" width="5.85546875" customWidth="1"/>
    <col min="2038" max="2038" width="15.5703125" customWidth="1"/>
    <col min="2040" max="2040" width="8.85546875" customWidth="1"/>
    <col min="2041" max="2041" width="28.28515625" customWidth="1"/>
    <col min="2291" max="2291" width="4.42578125" customWidth="1"/>
    <col min="2292" max="2292" width="6.140625" customWidth="1"/>
    <col min="2293" max="2293" width="5.85546875" customWidth="1"/>
    <col min="2294" max="2294" width="15.5703125" customWidth="1"/>
    <col min="2296" max="2296" width="8.85546875" customWidth="1"/>
    <col min="2297" max="2297" width="28.28515625" customWidth="1"/>
    <col min="2547" max="2547" width="4.42578125" customWidth="1"/>
    <col min="2548" max="2548" width="6.140625" customWidth="1"/>
    <col min="2549" max="2549" width="5.85546875" customWidth="1"/>
    <col min="2550" max="2550" width="15.5703125" customWidth="1"/>
    <col min="2552" max="2552" width="8.85546875" customWidth="1"/>
    <col min="2553" max="2553" width="28.28515625" customWidth="1"/>
    <col min="2803" max="2803" width="4.42578125" customWidth="1"/>
    <col min="2804" max="2804" width="6.140625" customWidth="1"/>
    <col min="2805" max="2805" width="5.85546875" customWidth="1"/>
    <col min="2806" max="2806" width="15.5703125" customWidth="1"/>
    <col min="2808" max="2808" width="8.85546875" customWidth="1"/>
    <col min="2809" max="2809" width="28.28515625" customWidth="1"/>
    <col min="3059" max="3059" width="4.42578125" customWidth="1"/>
    <col min="3060" max="3060" width="6.140625" customWidth="1"/>
    <col min="3061" max="3061" width="5.85546875" customWidth="1"/>
    <col min="3062" max="3062" width="15.5703125" customWidth="1"/>
    <col min="3064" max="3064" width="8.85546875" customWidth="1"/>
    <col min="3065" max="3065" width="28.28515625" customWidth="1"/>
    <col min="3315" max="3315" width="4.42578125" customWidth="1"/>
    <col min="3316" max="3316" width="6.140625" customWidth="1"/>
    <col min="3317" max="3317" width="5.85546875" customWidth="1"/>
    <col min="3318" max="3318" width="15.5703125" customWidth="1"/>
    <col min="3320" max="3320" width="8.85546875" customWidth="1"/>
    <col min="3321" max="3321" width="28.28515625" customWidth="1"/>
    <col min="3571" max="3571" width="4.42578125" customWidth="1"/>
    <col min="3572" max="3572" width="6.140625" customWidth="1"/>
    <col min="3573" max="3573" width="5.85546875" customWidth="1"/>
    <col min="3574" max="3574" width="15.5703125" customWidth="1"/>
    <col min="3576" max="3576" width="8.85546875" customWidth="1"/>
    <col min="3577" max="3577" width="28.28515625" customWidth="1"/>
    <col min="3827" max="3827" width="4.42578125" customWidth="1"/>
    <col min="3828" max="3828" width="6.140625" customWidth="1"/>
    <col min="3829" max="3829" width="5.85546875" customWidth="1"/>
    <col min="3830" max="3830" width="15.5703125" customWidth="1"/>
    <col min="3832" max="3832" width="8.85546875" customWidth="1"/>
    <col min="3833" max="3833" width="28.28515625" customWidth="1"/>
    <col min="4083" max="4083" width="4.42578125" customWidth="1"/>
    <col min="4084" max="4084" width="6.140625" customWidth="1"/>
    <col min="4085" max="4085" width="5.85546875" customWidth="1"/>
    <col min="4086" max="4086" width="15.5703125" customWidth="1"/>
    <col min="4088" max="4088" width="8.85546875" customWidth="1"/>
    <col min="4089" max="4089" width="28.28515625" customWidth="1"/>
    <col min="4339" max="4339" width="4.42578125" customWidth="1"/>
    <col min="4340" max="4340" width="6.140625" customWidth="1"/>
    <col min="4341" max="4341" width="5.85546875" customWidth="1"/>
    <col min="4342" max="4342" width="15.5703125" customWidth="1"/>
    <col min="4344" max="4344" width="8.85546875" customWidth="1"/>
    <col min="4345" max="4345" width="28.28515625" customWidth="1"/>
    <col min="4595" max="4595" width="4.42578125" customWidth="1"/>
    <col min="4596" max="4596" width="6.140625" customWidth="1"/>
    <col min="4597" max="4597" width="5.85546875" customWidth="1"/>
    <col min="4598" max="4598" width="15.5703125" customWidth="1"/>
    <col min="4600" max="4600" width="8.85546875" customWidth="1"/>
    <col min="4601" max="4601" width="28.28515625" customWidth="1"/>
    <col min="4851" max="4851" width="4.42578125" customWidth="1"/>
    <col min="4852" max="4852" width="6.140625" customWidth="1"/>
    <col min="4853" max="4853" width="5.85546875" customWidth="1"/>
    <col min="4854" max="4854" width="15.5703125" customWidth="1"/>
    <col min="4856" max="4856" width="8.85546875" customWidth="1"/>
    <col min="4857" max="4857" width="28.28515625" customWidth="1"/>
    <col min="5107" max="5107" width="4.42578125" customWidth="1"/>
    <col min="5108" max="5108" width="6.140625" customWidth="1"/>
    <col min="5109" max="5109" width="5.85546875" customWidth="1"/>
    <col min="5110" max="5110" width="15.5703125" customWidth="1"/>
    <col min="5112" max="5112" width="8.85546875" customWidth="1"/>
    <col min="5113" max="5113" width="28.28515625" customWidth="1"/>
    <col min="5363" max="5363" width="4.42578125" customWidth="1"/>
    <col min="5364" max="5364" width="6.140625" customWidth="1"/>
    <col min="5365" max="5365" width="5.85546875" customWidth="1"/>
    <col min="5366" max="5366" width="15.5703125" customWidth="1"/>
    <col min="5368" max="5368" width="8.85546875" customWidth="1"/>
    <col min="5369" max="5369" width="28.28515625" customWidth="1"/>
    <col min="5619" max="5619" width="4.42578125" customWidth="1"/>
    <col min="5620" max="5620" width="6.140625" customWidth="1"/>
    <col min="5621" max="5621" width="5.85546875" customWidth="1"/>
    <col min="5622" max="5622" width="15.5703125" customWidth="1"/>
    <col min="5624" max="5624" width="8.85546875" customWidth="1"/>
    <col min="5625" max="5625" width="28.28515625" customWidth="1"/>
    <col min="5875" max="5875" width="4.42578125" customWidth="1"/>
    <col min="5876" max="5876" width="6.140625" customWidth="1"/>
    <col min="5877" max="5877" width="5.85546875" customWidth="1"/>
    <col min="5878" max="5878" width="15.5703125" customWidth="1"/>
    <col min="5880" max="5880" width="8.85546875" customWidth="1"/>
    <col min="5881" max="5881" width="28.28515625" customWidth="1"/>
    <col min="6131" max="6131" width="4.42578125" customWidth="1"/>
    <col min="6132" max="6132" width="6.140625" customWidth="1"/>
    <col min="6133" max="6133" width="5.85546875" customWidth="1"/>
    <col min="6134" max="6134" width="15.5703125" customWidth="1"/>
    <col min="6136" max="6136" width="8.85546875" customWidth="1"/>
    <col min="6137" max="6137" width="28.28515625" customWidth="1"/>
    <col min="6387" max="6387" width="4.42578125" customWidth="1"/>
    <col min="6388" max="6388" width="6.140625" customWidth="1"/>
    <col min="6389" max="6389" width="5.85546875" customWidth="1"/>
    <col min="6390" max="6390" width="15.5703125" customWidth="1"/>
    <col min="6392" max="6392" width="8.85546875" customWidth="1"/>
    <col min="6393" max="6393" width="28.28515625" customWidth="1"/>
    <col min="6643" max="6643" width="4.42578125" customWidth="1"/>
    <col min="6644" max="6644" width="6.140625" customWidth="1"/>
    <col min="6645" max="6645" width="5.85546875" customWidth="1"/>
    <col min="6646" max="6646" width="15.5703125" customWidth="1"/>
    <col min="6648" max="6648" width="8.85546875" customWidth="1"/>
    <col min="6649" max="6649" width="28.28515625" customWidth="1"/>
    <col min="6899" max="6899" width="4.42578125" customWidth="1"/>
    <col min="6900" max="6900" width="6.140625" customWidth="1"/>
    <col min="6901" max="6901" width="5.85546875" customWidth="1"/>
    <col min="6902" max="6902" width="15.5703125" customWidth="1"/>
    <col min="6904" max="6904" width="8.85546875" customWidth="1"/>
    <col min="6905" max="6905" width="28.28515625" customWidth="1"/>
    <col min="7155" max="7155" width="4.42578125" customWidth="1"/>
    <col min="7156" max="7156" width="6.140625" customWidth="1"/>
    <col min="7157" max="7157" width="5.85546875" customWidth="1"/>
    <col min="7158" max="7158" width="15.5703125" customWidth="1"/>
    <col min="7160" max="7160" width="8.85546875" customWidth="1"/>
    <col min="7161" max="7161" width="28.28515625" customWidth="1"/>
    <col min="7411" max="7411" width="4.42578125" customWidth="1"/>
    <col min="7412" max="7412" width="6.140625" customWidth="1"/>
    <col min="7413" max="7413" width="5.85546875" customWidth="1"/>
    <col min="7414" max="7414" width="15.5703125" customWidth="1"/>
    <col min="7416" max="7416" width="8.85546875" customWidth="1"/>
    <col min="7417" max="7417" width="28.28515625" customWidth="1"/>
    <col min="7667" max="7667" width="4.42578125" customWidth="1"/>
    <col min="7668" max="7668" width="6.140625" customWidth="1"/>
    <col min="7669" max="7669" width="5.85546875" customWidth="1"/>
    <col min="7670" max="7670" width="15.5703125" customWidth="1"/>
    <col min="7672" max="7672" width="8.85546875" customWidth="1"/>
    <col min="7673" max="7673" width="28.28515625" customWidth="1"/>
    <col min="7923" max="7923" width="4.42578125" customWidth="1"/>
    <col min="7924" max="7924" width="6.140625" customWidth="1"/>
    <col min="7925" max="7925" width="5.85546875" customWidth="1"/>
    <col min="7926" max="7926" width="15.5703125" customWidth="1"/>
    <col min="7928" max="7928" width="8.85546875" customWidth="1"/>
    <col min="7929" max="7929" width="28.28515625" customWidth="1"/>
    <col min="8179" max="8179" width="4.42578125" customWidth="1"/>
    <col min="8180" max="8180" width="6.140625" customWidth="1"/>
    <col min="8181" max="8181" width="5.85546875" customWidth="1"/>
    <col min="8182" max="8182" width="15.5703125" customWidth="1"/>
    <col min="8184" max="8184" width="8.85546875" customWidth="1"/>
    <col min="8185" max="8185" width="28.28515625" customWidth="1"/>
    <col min="8435" max="8435" width="4.42578125" customWidth="1"/>
    <col min="8436" max="8436" width="6.140625" customWidth="1"/>
    <col min="8437" max="8437" width="5.85546875" customWidth="1"/>
    <col min="8438" max="8438" width="15.5703125" customWidth="1"/>
    <col min="8440" max="8440" width="8.85546875" customWidth="1"/>
    <col min="8441" max="8441" width="28.28515625" customWidth="1"/>
    <col min="8691" max="8691" width="4.42578125" customWidth="1"/>
    <col min="8692" max="8692" width="6.140625" customWidth="1"/>
    <col min="8693" max="8693" width="5.85546875" customWidth="1"/>
    <col min="8694" max="8694" width="15.5703125" customWidth="1"/>
    <col min="8696" max="8696" width="8.85546875" customWidth="1"/>
    <col min="8697" max="8697" width="28.28515625" customWidth="1"/>
    <col min="8947" max="8947" width="4.42578125" customWidth="1"/>
    <col min="8948" max="8948" width="6.140625" customWidth="1"/>
    <col min="8949" max="8949" width="5.85546875" customWidth="1"/>
    <col min="8950" max="8950" width="15.5703125" customWidth="1"/>
    <col min="8952" max="8952" width="8.85546875" customWidth="1"/>
    <col min="8953" max="8953" width="28.28515625" customWidth="1"/>
    <col min="9203" max="9203" width="4.42578125" customWidth="1"/>
    <col min="9204" max="9204" width="6.140625" customWidth="1"/>
    <col min="9205" max="9205" width="5.85546875" customWidth="1"/>
    <col min="9206" max="9206" width="15.5703125" customWidth="1"/>
    <col min="9208" max="9208" width="8.85546875" customWidth="1"/>
    <col min="9209" max="9209" width="28.28515625" customWidth="1"/>
    <col min="9459" max="9459" width="4.42578125" customWidth="1"/>
    <col min="9460" max="9460" width="6.140625" customWidth="1"/>
    <col min="9461" max="9461" width="5.85546875" customWidth="1"/>
    <col min="9462" max="9462" width="15.5703125" customWidth="1"/>
    <col min="9464" max="9464" width="8.85546875" customWidth="1"/>
    <col min="9465" max="9465" width="28.28515625" customWidth="1"/>
    <col min="9715" max="9715" width="4.42578125" customWidth="1"/>
    <col min="9716" max="9716" width="6.140625" customWidth="1"/>
    <col min="9717" max="9717" width="5.85546875" customWidth="1"/>
    <col min="9718" max="9718" width="15.5703125" customWidth="1"/>
    <col min="9720" max="9720" width="8.85546875" customWidth="1"/>
    <col min="9721" max="9721" width="28.28515625" customWidth="1"/>
    <col min="9971" max="9971" width="4.42578125" customWidth="1"/>
    <col min="9972" max="9972" width="6.140625" customWidth="1"/>
    <col min="9973" max="9973" width="5.85546875" customWidth="1"/>
    <col min="9974" max="9974" width="15.5703125" customWidth="1"/>
    <col min="9976" max="9976" width="8.85546875" customWidth="1"/>
    <col min="9977" max="9977" width="28.28515625" customWidth="1"/>
    <col min="10227" max="10227" width="4.42578125" customWidth="1"/>
    <col min="10228" max="10228" width="6.140625" customWidth="1"/>
    <col min="10229" max="10229" width="5.85546875" customWidth="1"/>
    <col min="10230" max="10230" width="15.5703125" customWidth="1"/>
    <col min="10232" max="10232" width="8.85546875" customWidth="1"/>
    <col min="10233" max="10233" width="28.28515625" customWidth="1"/>
    <col min="10483" max="10483" width="4.42578125" customWidth="1"/>
    <col min="10484" max="10484" width="6.140625" customWidth="1"/>
    <col min="10485" max="10485" width="5.85546875" customWidth="1"/>
    <col min="10486" max="10486" width="15.5703125" customWidth="1"/>
    <col min="10488" max="10488" width="8.85546875" customWidth="1"/>
    <col min="10489" max="10489" width="28.28515625" customWidth="1"/>
    <col min="10739" max="10739" width="4.42578125" customWidth="1"/>
    <col min="10740" max="10740" width="6.140625" customWidth="1"/>
    <col min="10741" max="10741" width="5.85546875" customWidth="1"/>
    <col min="10742" max="10742" width="15.5703125" customWidth="1"/>
    <col min="10744" max="10744" width="8.85546875" customWidth="1"/>
    <col min="10745" max="10745" width="28.28515625" customWidth="1"/>
    <col min="10995" max="10995" width="4.42578125" customWidth="1"/>
    <col min="10996" max="10996" width="6.140625" customWidth="1"/>
    <col min="10997" max="10997" width="5.85546875" customWidth="1"/>
    <col min="10998" max="10998" width="15.5703125" customWidth="1"/>
    <col min="11000" max="11000" width="8.85546875" customWidth="1"/>
    <col min="11001" max="11001" width="28.28515625" customWidth="1"/>
    <col min="11251" max="11251" width="4.42578125" customWidth="1"/>
    <col min="11252" max="11252" width="6.140625" customWidth="1"/>
    <col min="11253" max="11253" width="5.85546875" customWidth="1"/>
    <col min="11254" max="11254" width="15.5703125" customWidth="1"/>
    <col min="11256" max="11256" width="8.85546875" customWidth="1"/>
    <col min="11257" max="11257" width="28.28515625" customWidth="1"/>
    <col min="11507" max="11507" width="4.42578125" customWidth="1"/>
    <col min="11508" max="11508" width="6.140625" customWidth="1"/>
    <col min="11509" max="11509" width="5.85546875" customWidth="1"/>
    <col min="11510" max="11510" width="15.5703125" customWidth="1"/>
    <col min="11512" max="11512" width="8.85546875" customWidth="1"/>
    <col min="11513" max="11513" width="28.28515625" customWidth="1"/>
    <col min="11763" max="11763" width="4.42578125" customWidth="1"/>
    <col min="11764" max="11764" width="6.140625" customWidth="1"/>
    <col min="11765" max="11765" width="5.85546875" customWidth="1"/>
    <col min="11766" max="11766" width="15.5703125" customWidth="1"/>
    <col min="11768" max="11768" width="8.85546875" customWidth="1"/>
    <col min="11769" max="11769" width="28.28515625" customWidth="1"/>
    <col min="12019" max="12019" width="4.42578125" customWidth="1"/>
    <col min="12020" max="12020" width="6.140625" customWidth="1"/>
    <col min="12021" max="12021" width="5.85546875" customWidth="1"/>
    <col min="12022" max="12022" width="15.5703125" customWidth="1"/>
    <col min="12024" max="12024" width="8.85546875" customWidth="1"/>
    <col min="12025" max="12025" width="28.28515625" customWidth="1"/>
    <col min="12275" max="12275" width="4.42578125" customWidth="1"/>
    <col min="12276" max="12276" width="6.140625" customWidth="1"/>
    <col min="12277" max="12277" width="5.85546875" customWidth="1"/>
    <col min="12278" max="12278" width="15.5703125" customWidth="1"/>
    <col min="12280" max="12280" width="8.85546875" customWidth="1"/>
    <col min="12281" max="12281" width="28.28515625" customWidth="1"/>
    <col min="12531" max="12531" width="4.42578125" customWidth="1"/>
    <col min="12532" max="12532" width="6.140625" customWidth="1"/>
    <col min="12533" max="12533" width="5.85546875" customWidth="1"/>
    <col min="12534" max="12534" width="15.5703125" customWidth="1"/>
    <col min="12536" max="12536" width="8.85546875" customWidth="1"/>
    <col min="12537" max="12537" width="28.28515625" customWidth="1"/>
    <col min="12787" max="12787" width="4.42578125" customWidth="1"/>
    <col min="12788" max="12788" width="6.140625" customWidth="1"/>
    <col min="12789" max="12789" width="5.85546875" customWidth="1"/>
    <col min="12790" max="12790" width="15.5703125" customWidth="1"/>
    <col min="12792" max="12792" width="8.85546875" customWidth="1"/>
    <col min="12793" max="12793" width="28.28515625" customWidth="1"/>
    <col min="13043" max="13043" width="4.42578125" customWidth="1"/>
    <col min="13044" max="13044" width="6.140625" customWidth="1"/>
    <col min="13045" max="13045" width="5.85546875" customWidth="1"/>
    <col min="13046" max="13046" width="15.5703125" customWidth="1"/>
    <col min="13048" max="13048" width="8.85546875" customWidth="1"/>
    <col min="13049" max="13049" width="28.28515625" customWidth="1"/>
    <col min="13299" max="13299" width="4.42578125" customWidth="1"/>
    <col min="13300" max="13300" width="6.140625" customWidth="1"/>
    <col min="13301" max="13301" width="5.85546875" customWidth="1"/>
    <col min="13302" max="13302" width="15.5703125" customWidth="1"/>
    <col min="13304" max="13304" width="8.85546875" customWidth="1"/>
    <col min="13305" max="13305" width="28.28515625" customWidth="1"/>
    <col min="13555" max="13555" width="4.42578125" customWidth="1"/>
    <col min="13556" max="13556" width="6.140625" customWidth="1"/>
    <col min="13557" max="13557" width="5.85546875" customWidth="1"/>
    <col min="13558" max="13558" width="15.5703125" customWidth="1"/>
    <col min="13560" max="13560" width="8.85546875" customWidth="1"/>
    <col min="13561" max="13561" width="28.28515625" customWidth="1"/>
    <col min="13811" max="13811" width="4.42578125" customWidth="1"/>
    <col min="13812" max="13812" width="6.140625" customWidth="1"/>
    <col min="13813" max="13813" width="5.85546875" customWidth="1"/>
    <col min="13814" max="13814" width="15.5703125" customWidth="1"/>
    <col min="13816" max="13816" width="8.85546875" customWidth="1"/>
    <col min="13817" max="13817" width="28.28515625" customWidth="1"/>
    <col min="14067" max="14067" width="4.42578125" customWidth="1"/>
    <col min="14068" max="14068" width="6.140625" customWidth="1"/>
    <col min="14069" max="14069" width="5.85546875" customWidth="1"/>
    <col min="14070" max="14070" width="15.5703125" customWidth="1"/>
    <col min="14072" max="14072" width="8.85546875" customWidth="1"/>
    <col min="14073" max="14073" width="28.28515625" customWidth="1"/>
    <col min="14323" max="14323" width="4.42578125" customWidth="1"/>
    <col min="14324" max="14324" width="6.140625" customWidth="1"/>
    <col min="14325" max="14325" width="5.85546875" customWidth="1"/>
    <col min="14326" max="14326" width="15.5703125" customWidth="1"/>
    <col min="14328" max="14328" width="8.85546875" customWidth="1"/>
    <col min="14329" max="14329" width="28.28515625" customWidth="1"/>
    <col min="14579" max="14579" width="4.42578125" customWidth="1"/>
    <col min="14580" max="14580" width="6.140625" customWidth="1"/>
    <col min="14581" max="14581" width="5.85546875" customWidth="1"/>
    <col min="14582" max="14582" width="15.5703125" customWidth="1"/>
    <col min="14584" max="14584" width="8.85546875" customWidth="1"/>
    <col min="14585" max="14585" width="28.28515625" customWidth="1"/>
    <col min="14835" max="14835" width="4.42578125" customWidth="1"/>
    <col min="14836" max="14836" width="6.140625" customWidth="1"/>
    <col min="14837" max="14837" width="5.85546875" customWidth="1"/>
    <col min="14838" max="14838" width="15.5703125" customWidth="1"/>
    <col min="14840" max="14840" width="8.85546875" customWidth="1"/>
    <col min="14841" max="14841" width="28.28515625" customWidth="1"/>
    <col min="15091" max="15091" width="4.42578125" customWidth="1"/>
    <col min="15092" max="15092" width="6.140625" customWidth="1"/>
    <col min="15093" max="15093" width="5.85546875" customWidth="1"/>
    <col min="15094" max="15094" width="15.5703125" customWidth="1"/>
    <col min="15096" max="15096" width="8.85546875" customWidth="1"/>
    <col min="15097" max="15097" width="28.28515625" customWidth="1"/>
    <col min="15347" max="15347" width="4.42578125" customWidth="1"/>
    <col min="15348" max="15348" width="6.140625" customWidth="1"/>
    <col min="15349" max="15349" width="5.85546875" customWidth="1"/>
    <col min="15350" max="15350" width="15.5703125" customWidth="1"/>
    <col min="15352" max="15352" width="8.85546875" customWidth="1"/>
    <col min="15353" max="15353" width="28.28515625" customWidth="1"/>
    <col min="15603" max="15603" width="4.42578125" customWidth="1"/>
    <col min="15604" max="15604" width="6.140625" customWidth="1"/>
    <col min="15605" max="15605" width="5.85546875" customWidth="1"/>
    <col min="15606" max="15606" width="15.5703125" customWidth="1"/>
    <col min="15608" max="15608" width="8.85546875" customWidth="1"/>
    <col min="15609" max="15609" width="28.28515625" customWidth="1"/>
    <col min="15859" max="15859" width="4.42578125" customWidth="1"/>
    <col min="15860" max="15860" width="6.140625" customWidth="1"/>
    <col min="15861" max="15861" width="5.85546875" customWidth="1"/>
    <col min="15862" max="15862" width="15.5703125" customWidth="1"/>
    <col min="15864" max="15864" width="8.85546875" customWidth="1"/>
    <col min="15865" max="15865" width="28.28515625" customWidth="1"/>
    <col min="16115" max="16115" width="4.42578125" customWidth="1"/>
    <col min="16116" max="16116" width="6.140625" customWidth="1"/>
    <col min="16117" max="16117" width="5.85546875" customWidth="1"/>
    <col min="16118" max="16118" width="15.5703125" customWidth="1"/>
    <col min="16120" max="16120" width="8.85546875" customWidth="1"/>
    <col min="16121" max="16121" width="28.28515625" customWidth="1"/>
  </cols>
  <sheetData>
    <row r="1" spans="1:6" ht="37.5" customHeight="1">
      <c r="A1" s="559" t="s">
        <v>310</v>
      </c>
      <c r="B1" s="559"/>
      <c r="C1" s="559"/>
      <c r="D1" s="559"/>
      <c r="E1" s="559"/>
      <c r="F1" s="559"/>
    </row>
    <row r="2" spans="1:6" ht="21">
      <c r="A2" s="306" t="s">
        <v>311</v>
      </c>
      <c r="B2" s="307"/>
      <c r="C2" s="308">
        <v>45195</v>
      </c>
    </row>
    <row r="3" spans="1:6" ht="21">
      <c r="A3" s="306" t="s">
        <v>218</v>
      </c>
      <c r="B3" s="78"/>
      <c r="C3" s="309" t="s">
        <v>312</v>
      </c>
    </row>
    <row r="4" spans="1:6">
      <c r="A4" s="310"/>
      <c r="B4" s="311"/>
      <c r="C4" s="311"/>
      <c r="D4" s="311"/>
    </row>
    <row r="5" spans="1:6" ht="18.75" customHeight="1">
      <c r="A5" s="560" t="s">
        <v>313</v>
      </c>
      <c r="B5" s="560"/>
      <c r="C5" s="560"/>
      <c r="D5" s="560"/>
      <c r="E5" s="560"/>
      <c r="F5" s="560"/>
    </row>
    <row r="6" spans="1:6">
      <c r="A6" s="312" t="s">
        <v>107</v>
      </c>
      <c r="B6" s="313" t="s">
        <v>314</v>
      </c>
      <c r="C6" s="313" t="s">
        <v>315</v>
      </c>
      <c r="D6" s="314" t="s">
        <v>316</v>
      </c>
      <c r="E6" s="313" t="s">
        <v>117</v>
      </c>
      <c r="F6" s="315" t="s">
        <v>317</v>
      </c>
    </row>
    <row r="7" spans="1:6">
      <c r="A7" s="316">
        <v>1</v>
      </c>
      <c r="B7" s="317">
        <v>24</v>
      </c>
      <c r="C7" s="317" t="s">
        <v>318</v>
      </c>
      <c r="D7" s="318"/>
      <c r="E7" s="317" t="s">
        <v>319</v>
      </c>
      <c r="F7" s="319">
        <v>0.22361111111111101</v>
      </c>
    </row>
    <row r="8" spans="1:6">
      <c r="A8" s="320">
        <v>2</v>
      </c>
      <c r="B8" s="317">
        <v>10</v>
      </c>
      <c r="C8" s="317" t="s">
        <v>320</v>
      </c>
      <c r="D8" s="317"/>
      <c r="E8" s="317" t="s">
        <v>321</v>
      </c>
      <c r="F8" s="319">
        <v>0.226388888888889</v>
      </c>
    </row>
    <row r="9" spans="1:6">
      <c r="A9" s="320">
        <v>3</v>
      </c>
      <c r="B9" s="317">
        <v>1</v>
      </c>
      <c r="C9" s="317" t="s">
        <v>322</v>
      </c>
      <c r="D9" s="317"/>
      <c r="E9" s="317" t="s">
        <v>131</v>
      </c>
      <c r="F9" s="319">
        <v>0.22847222222222199</v>
      </c>
    </row>
    <row r="10" spans="1:6">
      <c r="A10" s="320">
        <v>4</v>
      </c>
      <c r="B10" s="317">
        <v>13</v>
      </c>
      <c r="C10" s="317" t="s">
        <v>323</v>
      </c>
      <c r="D10" s="317"/>
      <c r="E10" s="317" t="s">
        <v>324</v>
      </c>
      <c r="F10" s="319">
        <v>0.23125000000000001</v>
      </c>
    </row>
    <row r="11" spans="1:6">
      <c r="A11" s="320">
        <v>5</v>
      </c>
      <c r="B11" s="317">
        <v>14</v>
      </c>
      <c r="C11" s="317" t="s">
        <v>325</v>
      </c>
      <c r="D11" s="317"/>
      <c r="E11" s="317" t="s">
        <v>324</v>
      </c>
      <c r="F11" s="319">
        <v>0.23194444444444401</v>
      </c>
    </row>
    <row r="12" spans="1:6">
      <c r="A12" s="320">
        <v>6</v>
      </c>
      <c r="B12" s="317">
        <v>23</v>
      </c>
      <c r="C12" s="317" t="s">
        <v>326</v>
      </c>
      <c r="D12" s="317"/>
      <c r="E12" s="317" t="s">
        <v>319</v>
      </c>
      <c r="F12" s="319">
        <v>0.242361111111111</v>
      </c>
    </row>
    <row r="13" spans="1:6">
      <c r="A13" s="320">
        <v>7</v>
      </c>
      <c r="B13" s="317">
        <v>28</v>
      </c>
      <c r="C13" s="317" t="s">
        <v>327</v>
      </c>
      <c r="D13" s="317"/>
      <c r="E13" s="317" t="s">
        <v>319</v>
      </c>
      <c r="F13" s="319">
        <v>0.243055555555556</v>
      </c>
    </row>
    <row r="14" spans="1:6">
      <c r="A14" s="320">
        <v>8</v>
      </c>
      <c r="B14" s="317">
        <v>19</v>
      </c>
      <c r="C14" s="317" t="s">
        <v>328</v>
      </c>
      <c r="D14" s="317"/>
      <c r="E14" s="317" t="s">
        <v>324</v>
      </c>
      <c r="F14" s="319">
        <v>0.24444444444444399</v>
      </c>
    </row>
    <row r="15" spans="1:6">
      <c r="A15" s="320">
        <v>9</v>
      </c>
      <c r="B15" s="317">
        <v>11</v>
      </c>
      <c r="C15" s="317" t="s">
        <v>329</v>
      </c>
      <c r="D15" s="317"/>
      <c r="E15" s="317" t="s">
        <v>321</v>
      </c>
      <c r="F15" s="319">
        <v>0.24444444444444399</v>
      </c>
    </row>
    <row r="16" spans="1:6">
      <c r="A16" s="320">
        <v>10</v>
      </c>
      <c r="B16" s="317">
        <v>9</v>
      </c>
      <c r="C16" s="317" t="s">
        <v>330</v>
      </c>
      <c r="D16" s="317"/>
      <c r="E16" s="317" t="s">
        <v>321</v>
      </c>
      <c r="F16" s="319">
        <v>0.24513888888888899</v>
      </c>
    </row>
    <row r="17" spans="1:6">
      <c r="A17" s="320">
        <v>11</v>
      </c>
      <c r="B17" s="317">
        <v>3</v>
      </c>
      <c r="C17" s="317" t="s">
        <v>331</v>
      </c>
      <c r="D17" s="317"/>
      <c r="E17" s="317" t="s">
        <v>131</v>
      </c>
      <c r="F17" s="319">
        <v>0.249305555555556</v>
      </c>
    </row>
    <row r="18" spans="1:6">
      <c r="A18" s="320">
        <v>12</v>
      </c>
      <c r="B18" s="317">
        <v>16</v>
      </c>
      <c r="C18" s="317" t="s">
        <v>332</v>
      </c>
      <c r="D18" s="317"/>
      <c r="E18" s="317" t="s">
        <v>324</v>
      </c>
      <c r="F18" s="319">
        <v>0.25972222222222202</v>
      </c>
    </row>
    <row r="19" spans="1:6">
      <c r="A19" s="320">
        <v>13</v>
      </c>
      <c r="B19" s="317">
        <v>27</v>
      </c>
      <c r="C19" s="317" t="s">
        <v>333</v>
      </c>
      <c r="D19" s="317"/>
      <c r="E19" s="317" t="s">
        <v>319</v>
      </c>
      <c r="F19" s="319">
        <v>0.26180555555555601</v>
      </c>
    </row>
    <row r="20" spans="1:6">
      <c r="A20" s="320">
        <v>14</v>
      </c>
      <c r="B20" s="317">
        <v>17</v>
      </c>
      <c r="C20" s="317" t="s">
        <v>334</v>
      </c>
      <c r="D20" s="317"/>
      <c r="E20" s="317" t="s">
        <v>324</v>
      </c>
      <c r="F20" s="319">
        <v>0.26319444444444401</v>
      </c>
    </row>
    <row r="21" spans="1:6">
      <c r="A21" s="320">
        <v>15</v>
      </c>
      <c r="B21" s="317">
        <v>12</v>
      </c>
      <c r="C21" s="317" t="s">
        <v>335</v>
      </c>
      <c r="D21" s="317"/>
      <c r="E21" s="317" t="s">
        <v>321</v>
      </c>
      <c r="F21" s="319">
        <v>0.264583333333333</v>
      </c>
    </row>
    <row r="22" spans="1:6">
      <c r="A22" s="320">
        <v>16</v>
      </c>
      <c r="B22" s="317">
        <v>2</v>
      </c>
      <c r="C22" s="317" t="s">
        <v>336</v>
      </c>
      <c r="D22" s="317"/>
      <c r="E22" s="317" t="s">
        <v>131</v>
      </c>
      <c r="F22" s="319">
        <v>0.27291666666666697</v>
      </c>
    </row>
    <row r="23" spans="1:6">
      <c r="A23" s="320">
        <v>17</v>
      </c>
      <c r="B23" s="317">
        <v>15</v>
      </c>
      <c r="C23" s="317" t="s">
        <v>337</v>
      </c>
      <c r="D23" s="317"/>
      <c r="E23" s="317" t="s">
        <v>324</v>
      </c>
      <c r="F23" s="319">
        <v>0.27430555555555602</v>
      </c>
    </row>
    <row r="24" spans="1:6">
      <c r="A24" s="320">
        <v>18</v>
      </c>
      <c r="B24" s="317">
        <v>4</v>
      </c>
      <c r="C24" s="317" t="s">
        <v>338</v>
      </c>
      <c r="D24" s="317"/>
      <c r="E24" s="317" t="s">
        <v>131</v>
      </c>
      <c r="F24" s="319">
        <v>0.27500000000000002</v>
      </c>
    </row>
    <row r="25" spans="1:6">
      <c r="A25" s="320">
        <v>19</v>
      </c>
      <c r="B25" s="317">
        <v>5</v>
      </c>
      <c r="C25" s="317" t="s">
        <v>339</v>
      </c>
      <c r="D25" s="317"/>
      <c r="E25" s="317" t="s">
        <v>131</v>
      </c>
      <c r="F25" s="319">
        <v>0.27500000000000002</v>
      </c>
    </row>
    <row r="26" spans="1:6">
      <c r="A26" s="320">
        <v>20</v>
      </c>
      <c r="B26" s="317">
        <v>6</v>
      </c>
      <c r="C26" s="317" t="s">
        <v>340</v>
      </c>
      <c r="D26" s="317"/>
      <c r="E26" s="317" t="s">
        <v>131</v>
      </c>
      <c r="F26" s="319">
        <v>0.28958333333333303</v>
      </c>
    </row>
    <row r="27" spans="1:6">
      <c r="A27" s="320">
        <v>21</v>
      </c>
      <c r="B27" s="317">
        <v>7</v>
      </c>
      <c r="C27" s="317" t="s">
        <v>341</v>
      </c>
      <c r="D27" s="317"/>
      <c r="E27" s="317" t="s">
        <v>321</v>
      </c>
      <c r="F27" s="319">
        <v>0.31944444444444497</v>
      </c>
    </row>
    <row r="28" spans="1:6">
      <c r="A28" s="320">
        <v>22</v>
      </c>
      <c r="B28" s="317">
        <v>8</v>
      </c>
      <c r="C28" s="317" t="s">
        <v>342</v>
      </c>
      <c r="D28" s="317"/>
      <c r="E28" s="317" t="s">
        <v>321</v>
      </c>
      <c r="F28" s="319">
        <v>0.32013888888888897</v>
      </c>
    </row>
    <row r="29" spans="1:6">
      <c r="A29" s="320">
        <v>23</v>
      </c>
      <c r="B29" s="317">
        <v>26</v>
      </c>
      <c r="C29" s="317" t="s">
        <v>343</v>
      </c>
      <c r="D29" s="317"/>
      <c r="E29" s="317" t="s">
        <v>319</v>
      </c>
      <c r="F29" s="319">
        <v>0.32083333333333303</v>
      </c>
    </row>
    <row r="30" spans="1:6">
      <c r="A30" s="320">
        <v>24</v>
      </c>
      <c r="B30" s="317"/>
      <c r="C30" s="317"/>
      <c r="D30" s="317"/>
      <c r="E30" s="317"/>
      <c r="F30" s="321"/>
    </row>
    <row r="31" spans="1:6">
      <c r="A31" s="322">
        <v>25</v>
      </c>
      <c r="B31" s="323"/>
      <c r="C31" s="323"/>
      <c r="D31" s="323"/>
      <c r="E31" s="323"/>
      <c r="F31" s="324"/>
    </row>
    <row r="32" spans="1:6" ht="15.75" customHeight="1">
      <c r="F32" s="325"/>
    </row>
    <row r="33" spans="1:6" ht="18.75">
      <c r="A33" s="561" t="s">
        <v>344</v>
      </c>
      <c r="B33" s="561"/>
      <c r="C33" s="561"/>
      <c r="D33" s="561"/>
      <c r="E33" s="561"/>
      <c r="F33" s="561"/>
    </row>
    <row r="34" spans="1:6" ht="18.75">
      <c r="A34" s="326"/>
      <c r="B34" s="562" t="s">
        <v>108</v>
      </c>
      <c r="C34" s="562"/>
      <c r="D34" s="562"/>
      <c r="E34" s="327" t="s">
        <v>345</v>
      </c>
      <c r="F34" s="328" t="s">
        <v>346</v>
      </c>
    </row>
    <row r="35" spans="1:6">
      <c r="A35" s="329">
        <v>1</v>
      </c>
      <c r="B35" s="563" t="s">
        <v>319</v>
      </c>
      <c r="C35" s="563"/>
      <c r="D35" s="563"/>
      <c r="E35" s="330"/>
      <c r="F35" s="331">
        <v>27</v>
      </c>
    </row>
    <row r="36" spans="1:6">
      <c r="A36" s="332">
        <v>2</v>
      </c>
      <c r="B36" s="564" t="s">
        <v>324</v>
      </c>
      <c r="C36" s="564"/>
      <c r="D36" s="564"/>
      <c r="E36" s="333"/>
      <c r="F36" s="331">
        <v>29</v>
      </c>
    </row>
    <row r="37" spans="1:6">
      <c r="A37" s="332">
        <v>3</v>
      </c>
      <c r="B37" s="564" t="s">
        <v>321</v>
      </c>
      <c r="C37" s="564"/>
      <c r="D37" s="564"/>
      <c r="E37" s="333"/>
      <c r="F37" s="331">
        <v>36</v>
      </c>
    </row>
    <row r="38" spans="1:6">
      <c r="A38" s="334">
        <v>4</v>
      </c>
      <c r="B38" s="565" t="s">
        <v>131</v>
      </c>
      <c r="C38" s="565"/>
      <c r="D38" s="565"/>
      <c r="E38" s="335"/>
      <c r="F38" s="336">
        <v>48</v>
      </c>
    </row>
    <row r="39" spans="1:6">
      <c r="A39" s="337"/>
      <c r="B39" s="338"/>
      <c r="C39" s="338"/>
      <c r="E39" s="337"/>
      <c r="F39" s="339"/>
    </row>
    <row r="40" spans="1:6" ht="18.75" customHeight="1">
      <c r="A40" s="560" t="s">
        <v>347</v>
      </c>
      <c r="B40" s="560"/>
      <c r="C40" s="560"/>
      <c r="D40" s="560"/>
      <c r="E40" s="560"/>
      <c r="F40" s="560"/>
    </row>
    <row r="41" spans="1:6">
      <c r="A41" s="312" t="s">
        <v>107</v>
      </c>
      <c r="B41" s="313" t="s">
        <v>314</v>
      </c>
      <c r="C41" s="313" t="s">
        <v>315</v>
      </c>
      <c r="D41" s="314" t="s">
        <v>316</v>
      </c>
      <c r="E41" s="313" t="s">
        <v>117</v>
      </c>
      <c r="F41" s="315" t="s">
        <v>317</v>
      </c>
    </row>
    <row r="42" spans="1:6">
      <c r="A42" s="316">
        <v>1</v>
      </c>
      <c r="B42" s="317">
        <v>49</v>
      </c>
      <c r="C42" s="317" t="s">
        <v>348</v>
      </c>
      <c r="D42" s="318"/>
      <c r="E42" s="317" t="s">
        <v>349</v>
      </c>
      <c r="F42" s="319">
        <v>0.22222222222222199</v>
      </c>
    </row>
    <row r="43" spans="1:6">
      <c r="A43" s="320">
        <v>2</v>
      </c>
      <c r="B43" s="317">
        <v>43</v>
      </c>
      <c r="C43" s="317" t="s">
        <v>350</v>
      </c>
      <c r="D43" s="317"/>
      <c r="E43" s="317" t="s">
        <v>351</v>
      </c>
      <c r="F43" s="319">
        <v>0.22222222222222199</v>
      </c>
    </row>
    <row r="44" spans="1:6">
      <c r="A44" s="320">
        <v>3</v>
      </c>
      <c r="B44" s="317">
        <v>35</v>
      </c>
      <c r="C44" s="317" t="s">
        <v>352</v>
      </c>
      <c r="D44" s="317"/>
      <c r="E44" s="317" t="s">
        <v>131</v>
      </c>
      <c r="F44" s="319">
        <v>0.227083333333333</v>
      </c>
    </row>
    <row r="45" spans="1:6">
      <c r="A45" s="320">
        <v>4</v>
      </c>
      <c r="B45" s="317">
        <v>42</v>
      </c>
      <c r="C45" s="317" t="s">
        <v>353</v>
      </c>
      <c r="D45" s="317"/>
      <c r="E45" s="317" t="s">
        <v>351</v>
      </c>
      <c r="F45" s="319">
        <v>0.234027777777778</v>
      </c>
    </row>
    <row r="46" spans="1:6">
      <c r="A46" s="320">
        <v>5</v>
      </c>
      <c r="B46" s="317">
        <v>38</v>
      </c>
      <c r="C46" s="317" t="s">
        <v>354</v>
      </c>
      <c r="D46" s="317"/>
      <c r="E46" s="317" t="s">
        <v>131</v>
      </c>
      <c r="F46" s="319">
        <v>0.234722222222222</v>
      </c>
    </row>
    <row r="47" spans="1:6">
      <c r="A47" s="320">
        <v>6</v>
      </c>
      <c r="B47" s="317">
        <v>29</v>
      </c>
      <c r="C47" s="317" t="s">
        <v>355</v>
      </c>
      <c r="D47" s="317"/>
      <c r="E47" s="317" t="s">
        <v>356</v>
      </c>
      <c r="F47" s="319">
        <v>0.235416666666667</v>
      </c>
    </row>
    <row r="48" spans="1:6">
      <c r="A48" s="320">
        <v>7</v>
      </c>
      <c r="B48" s="317">
        <v>44</v>
      </c>
      <c r="C48" s="317" t="s">
        <v>357</v>
      </c>
      <c r="D48" s="317"/>
      <c r="E48" s="317" t="s">
        <v>351</v>
      </c>
      <c r="F48" s="319">
        <v>0.23611111111111099</v>
      </c>
    </row>
    <row r="49" spans="1:6">
      <c r="A49" s="320">
        <v>8</v>
      </c>
      <c r="B49" s="317">
        <v>53</v>
      </c>
      <c r="C49" s="317" t="s">
        <v>358</v>
      </c>
      <c r="D49" s="317"/>
      <c r="E49" s="317" t="s">
        <v>349</v>
      </c>
      <c r="F49" s="319">
        <v>0.242361111111111</v>
      </c>
    </row>
    <row r="50" spans="1:6">
      <c r="A50" s="320">
        <v>9</v>
      </c>
      <c r="B50" s="317">
        <v>58</v>
      </c>
      <c r="C50" s="317" t="s">
        <v>359</v>
      </c>
      <c r="D50" s="317"/>
      <c r="E50" s="317" t="s">
        <v>349</v>
      </c>
      <c r="F50" s="319">
        <v>0.24513888888888899</v>
      </c>
    </row>
    <row r="51" spans="1:6">
      <c r="A51" s="320">
        <v>10</v>
      </c>
      <c r="B51" s="317">
        <v>56</v>
      </c>
      <c r="C51" s="317" t="s">
        <v>360</v>
      </c>
      <c r="D51" s="317"/>
      <c r="E51" s="317" t="s">
        <v>349</v>
      </c>
      <c r="F51" s="319">
        <v>0.24652777777777801</v>
      </c>
    </row>
    <row r="52" spans="1:6">
      <c r="A52" s="320">
        <v>11</v>
      </c>
      <c r="B52" s="317">
        <v>50</v>
      </c>
      <c r="C52" s="317" t="s">
        <v>361</v>
      </c>
      <c r="D52" s="317"/>
      <c r="E52" s="317" t="s">
        <v>349</v>
      </c>
      <c r="F52" s="319">
        <v>0.25</v>
      </c>
    </row>
    <row r="53" spans="1:6">
      <c r="A53" s="320">
        <v>12</v>
      </c>
      <c r="B53" s="317">
        <v>37</v>
      </c>
      <c r="C53" s="317" t="s">
        <v>362</v>
      </c>
      <c r="D53" s="317"/>
      <c r="E53" s="317" t="s">
        <v>131</v>
      </c>
      <c r="F53" s="319">
        <v>0.25138888888888899</v>
      </c>
    </row>
    <row r="54" spans="1:6">
      <c r="A54" s="320">
        <v>13</v>
      </c>
      <c r="B54" s="317">
        <v>47</v>
      </c>
      <c r="C54" s="317" t="s">
        <v>363</v>
      </c>
      <c r="D54" s="317"/>
      <c r="E54" s="317" t="s">
        <v>351</v>
      </c>
      <c r="F54" s="319">
        <v>0.25347222222222199</v>
      </c>
    </row>
    <row r="55" spans="1:6">
      <c r="A55" s="320">
        <v>14</v>
      </c>
      <c r="B55" s="317">
        <v>33</v>
      </c>
      <c r="C55" s="317" t="s">
        <v>364</v>
      </c>
      <c r="D55" s="317"/>
      <c r="E55" s="317" t="s">
        <v>356</v>
      </c>
      <c r="F55" s="319">
        <v>0.25833333333333303</v>
      </c>
    </row>
    <row r="56" spans="1:6">
      <c r="A56" s="320">
        <v>15</v>
      </c>
      <c r="B56" s="317">
        <v>41</v>
      </c>
      <c r="C56" s="317" t="s">
        <v>365</v>
      </c>
      <c r="D56" s="317"/>
      <c r="E56" s="317" t="s">
        <v>131</v>
      </c>
      <c r="F56" s="319">
        <v>0.26736111111111099</v>
      </c>
    </row>
    <row r="57" spans="1:6">
      <c r="A57" s="320">
        <v>16</v>
      </c>
      <c r="B57" s="317">
        <v>39</v>
      </c>
      <c r="C57" s="317" t="s">
        <v>366</v>
      </c>
      <c r="D57" s="317"/>
      <c r="E57" s="317" t="s">
        <v>131</v>
      </c>
      <c r="F57" s="319">
        <v>0.27430555555555602</v>
      </c>
    </row>
    <row r="58" spans="1:6">
      <c r="A58" s="320">
        <v>17</v>
      </c>
      <c r="B58" s="317">
        <v>34</v>
      </c>
      <c r="C58" s="317" t="s">
        <v>367</v>
      </c>
      <c r="D58" s="317"/>
      <c r="E58" s="317" t="s">
        <v>356</v>
      </c>
      <c r="F58" s="319">
        <v>0.27916666666666701</v>
      </c>
    </row>
    <row r="59" spans="1:6">
      <c r="A59" s="320">
        <v>18</v>
      </c>
      <c r="B59" s="317">
        <v>45</v>
      </c>
      <c r="C59" s="317" t="s">
        <v>368</v>
      </c>
      <c r="D59" s="317"/>
      <c r="E59" s="317" t="s">
        <v>351</v>
      </c>
      <c r="F59" s="319">
        <v>0.28680555555555598</v>
      </c>
    </row>
    <row r="60" spans="1:6">
      <c r="A60" s="320">
        <v>19</v>
      </c>
      <c r="B60" s="317">
        <v>46</v>
      </c>
      <c r="C60" s="317" t="s">
        <v>369</v>
      </c>
      <c r="D60" s="317"/>
      <c r="E60" s="317" t="s">
        <v>351</v>
      </c>
      <c r="F60" s="319">
        <v>0.28749999999999998</v>
      </c>
    </row>
    <row r="61" spans="1:6">
      <c r="A61" s="320">
        <v>20</v>
      </c>
      <c r="B61" s="317">
        <v>57</v>
      </c>
      <c r="C61" s="317" t="s">
        <v>370</v>
      </c>
      <c r="D61" s="317"/>
      <c r="E61" s="317" t="s">
        <v>349</v>
      </c>
      <c r="F61" s="319">
        <v>0.29027777777777802</v>
      </c>
    </row>
    <row r="62" spans="1:6">
      <c r="A62" s="320">
        <v>21</v>
      </c>
      <c r="B62" s="317">
        <v>40</v>
      </c>
      <c r="C62" s="317" t="s">
        <v>371</v>
      </c>
      <c r="D62" s="317"/>
      <c r="E62" s="317" t="s">
        <v>131</v>
      </c>
      <c r="F62" s="319">
        <v>0.29166666666666702</v>
      </c>
    </row>
    <row r="63" spans="1:6">
      <c r="A63" s="320">
        <v>22</v>
      </c>
      <c r="B63" s="317">
        <v>31</v>
      </c>
      <c r="C63" s="317" t="s">
        <v>372</v>
      </c>
      <c r="D63" s="317"/>
      <c r="E63" s="317" t="s">
        <v>356</v>
      </c>
      <c r="F63" s="319">
        <v>0.297916666666667</v>
      </c>
    </row>
    <row r="64" spans="1:6">
      <c r="A64" s="320">
        <v>23</v>
      </c>
      <c r="B64" s="317">
        <v>32</v>
      </c>
      <c r="C64" s="317" t="s">
        <v>373</v>
      </c>
      <c r="D64" s="317"/>
      <c r="E64" s="317" t="s">
        <v>356</v>
      </c>
      <c r="F64" s="319" t="s">
        <v>374</v>
      </c>
    </row>
    <row r="65" spans="1:6">
      <c r="A65" s="320">
        <v>24</v>
      </c>
      <c r="B65" s="317"/>
      <c r="C65" s="317"/>
      <c r="D65" s="317"/>
      <c r="E65" s="317"/>
      <c r="F65" s="321"/>
    </row>
    <row r="66" spans="1:6">
      <c r="A66" s="322">
        <v>25</v>
      </c>
      <c r="B66" s="323"/>
      <c r="C66" s="323"/>
      <c r="D66" s="323"/>
      <c r="E66" s="323"/>
      <c r="F66" s="324"/>
    </row>
    <row r="67" spans="1:6">
      <c r="F67" s="325"/>
    </row>
    <row r="68" spans="1:6" ht="18.75">
      <c r="A68" s="561" t="s">
        <v>375</v>
      </c>
      <c r="B68" s="561"/>
      <c r="C68" s="561"/>
      <c r="D68" s="561"/>
      <c r="E68" s="561"/>
      <c r="F68" s="561"/>
    </row>
    <row r="69" spans="1:6" ht="18.75">
      <c r="A69" s="326"/>
      <c r="B69" s="562" t="s">
        <v>108</v>
      </c>
      <c r="C69" s="562"/>
      <c r="D69" s="562"/>
      <c r="E69" s="327" t="s">
        <v>345</v>
      </c>
      <c r="F69" s="328" t="s">
        <v>346</v>
      </c>
    </row>
    <row r="70" spans="1:6">
      <c r="A70" s="329">
        <v>1</v>
      </c>
      <c r="B70" s="563" t="s">
        <v>351</v>
      </c>
      <c r="C70" s="563"/>
      <c r="D70" s="563"/>
      <c r="E70" s="330"/>
      <c r="F70" s="331">
        <v>25</v>
      </c>
    </row>
    <row r="71" spans="1:6">
      <c r="A71" s="332">
        <v>2</v>
      </c>
      <c r="B71" s="564" t="s">
        <v>349</v>
      </c>
      <c r="C71" s="564"/>
      <c r="D71" s="564"/>
      <c r="E71" s="333"/>
      <c r="F71" s="331">
        <v>28</v>
      </c>
    </row>
    <row r="72" spans="1:6">
      <c r="A72" s="332">
        <v>3</v>
      </c>
      <c r="B72" s="564" t="s">
        <v>131</v>
      </c>
      <c r="C72" s="564"/>
      <c r="D72" s="564"/>
      <c r="E72" s="333"/>
      <c r="F72" s="331">
        <v>35</v>
      </c>
    </row>
    <row r="73" spans="1:6">
      <c r="A73" s="334">
        <v>4</v>
      </c>
      <c r="B73" s="565" t="s">
        <v>356</v>
      </c>
      <c r="C73" s="565"/>
      <c r="D73" s="565"/>
      <c r="E73" s="335"/>
      <c r="F73" s="336">
        <v>59</v>
      </c>
    </row>
    <row r="74" spans="1:6" ht="15.75" customHeight="1">
      <c r="A74" s="340"/>
      <c r="E74" s="340"/>
      <c r="F74" s="341"/>
    </row>
    <row r="75" spans="1:6" ht="18.75" customHeight="1">
      <c r="A75" s="560" t="s">
        <v>376</v>
      </c>
      <c r="B75" s="560"/>
      <c r="C75" s="560"/>
      <c r="D75" s="560"/>
      <c r="E75" s="560"/>
      <c r="F75" s="560"/>
    </row>
    <row r="76" spans="1:6">
      <c r="A76" s="312" t="s">
        <v>107</v>
      </c>
      <c r="B76" s="313" t="s">
        <v>314</v>
      </c>
      <c r="C76" s="313" t="s">
        <v>315</v>
      </c>
      <c r="D76" s="314" t="s">
        <v>316</v>
      </c>
      <c r="E76" s="313" t="s">
        <v>117</v>
      </c>
      <c r="F76" s="315" t="s">
        <v>317</v>
      </c>
    </row>
    <row r="77" spans="1:6">
      <c r="A77" s="316">
        <v>1</v>
      </c>
      <c r="B77" s="317">
        <v>146</v>
      </c>
      <c r="C77" s="317" t="s">
        <v>377</v>
      </c>
      <c r="D77" s="318"/>
      <c r="E77" s="317" t="s">
        <v>378</v>
      </c>
      <c r="F77" s="319">
        <v>0.49513888888888902</v>
      </c>
    </row>
    <row r="78" spans="1:6">
      <c r="A78" s="320">
        <v>2</v>
      </c>
      <c r="B78" s="317">
        <v>139</v>
      </c>
      <c r="C78" s="317" t="s">
        <v>379</v>
      </c>
      <c r="D78" s="317"/>
      <c r="E78" s="317" t="s">
        <v>380</v>
      </c>
      <c r="F78" s="319">
        <v>0.50138888888888899</v>
      </c>
    </row>
    <row r="79" spans="1:6">
      <c r="A79" s="320">
        <v>3</v>
      </c>
      <c r="B79" s="317">
        <v>140</v>
      </c>
      <c r="C79" s="317" t="s">
        <v>381</v>
      </c>
      <c r="D79" s="317"/>
      <c r="E79" s="317" t="s">
        <v>380</v>
      </c>
      <c r="F79" s="319">
        <v>0.50486111111111098</v>
      </c>
    </row>
    <row r="80" spans="1:6">
      <c r="A80" s="320">
        <v>4</v>
      </c>
      <c r="B80" s="317">
        <v>154</v>
      </c>
      <c r="C80" s="317" t="s">
        <v>382</v>
      </c>
      <c r="D80" s="317"/>
      <c r="E80" s="317" t="s">
        <v>383</v>
      </c>
      <c r="F80" s="319">
        <v>0.50902777777777797</v>
      </c>
    </row>
    <row r="81" spans="1:6">
      <c r="A81" s="320">
        <v>5</v>
      </c>
      <c r="B81" s="317">
        <v>147</v>
      </c>
      <c r="C81" s="317" t="s">
        <v>384</v>
      </c>
      <c r="D81" s="317"/>
      <c r="E81" s="317" t="s">
        <v>378</v>
      </c>
      <c r="F81" s="319">
        <v>0.51319444444444395</v>
      </c>
    </row>
    <row r="82" spans="1:6">
      <c r="A82" s="320">
        <v>6</v>
      </c>
      <c r="B82" s="317">
        <v>142</v>
      </c>
      <c r="C82" s="317" t="s">
        <v>385</v>
      </c>
      <c r="D82" s="317"/>
      <c r="E82" s="317" t="s">
        <v>380</v>
      </c>
      <c r="F82" s="319">
        <v>0.51805555555555605</v>
      </c>
    </row>
    <row r="83" spans="1:6">
      <c r="A83" s="320">
        <v>7</v>
      </c>
      <c r="B83" s="317">
        <v>151</v>
      </c>
      <c r="C83" s="317" t="s">
        <v>386</v>
      </c>
      <c r="D83" s="317"/>
      <c r="E83" s="317" t="s">
        <v>378</v>
      </c>
      <c r="F83" s="319">
        <v>0.51875000000000004</v>
      </c>
    </row>
    <row r="84" spans="1:6">
      <c r="A84" s="320">
        <v>8</v>
      </c>
      <c r="B84" s="317">
        <v>156</v>
      </c>
      <c r="C84" s="317" t="s">
        <v>387</v>
      </c>
      <c r="D84" s="317"/>
      <c r="E84" s="317" t="s">
        <v>383</v>
      </c>
      <c r="F84" s="319">
        <v>0.53263888888888899</v>
      </c>
    </row>
    <row r="85" spans="1:6">
      <c r="A85" s="320">
        <v>9</v>
      </c>
      <c r="B85" s="317">
        <v>145</v>
      </c>
      <c r="C85" s="317" t="s">
        <v>388</v>
      </c>
      <c r="D85" s="317"/>
      <c r="E85" s="317" t="s">
        <v>380</v>
      </c>
      <c r="F85" s="319">
        <v>0.54236111111111096</v>
      </c>
    </row>
    <row r="86" spans="1:6">
      <c r="A86" s="320">
        <v>10</v>
      </c>
      <c r="B86" s="317">
        <v>155</v>
      </c>
      <c r="C86" s="317" t="s">
        <v>389</v>
      </c>
      <c r="D86" s="317"/>
      <c r="E86" s="317" t="s">
        <v>383</v>
      </c>
      <c r="F86" s="319">
        <v>0.55694444444444502</v>
      </c>
    </row>
    <row r="87" spans="1:6">
      <c r="A87" s="320">
        <v>11</v>
      </c>
      <c r="B87" s="317">
        <v>149</v>
      </c>
      <c r="C87" s="317" t="s">
        <v>390</v>
      </c>
      <c r="D87" s="317"/>
      <c r="E87" s="317" t="s">
        <v>378</v>
      </c>
      <c r="F87" s="319">
        <v>0.56874999999999998</v>
      </c>
    </row>
    <row r="88" spans="1:6">
      <c r="A88" s="320">
        <v>12</v>
      </c>
      <c r="B88" s="317">
        <v>157</v>
      </c>
      <c r="C88" s="317" t="s">
        <v>391</v>
      </c>
      <c r="D88" s="317"/>
      <c r="E88" s="317" t="s">
        <v>383</v>
      </c>
      <c r="F88" s="319">
        <v>0.57569444444444395</v>
      </c>
    </row>
    <row r="89" spans="1:6">
      <c r="A89" s="320">
        <v>13</v>
      </c>
      <c r="B89" s="317">
        <v>144</v>
      </c>
      <c r="C89" s="317" t="s">
        <v>392</v>
      </c>
      <c r="D89" s="317"/>
      <c r="E89" s="317" t="s">
        <v>380</v>
      </c>
      <c r="F89" s="319">
        <v>0.60833333333333295</v>
      </c>
    </row>
    <row r="90" spans="1:6">
      <c r="A90" s="320">
        <v>14</v>
      </c>
      <c r="B90" s="317">
        <v>158</v>
      </c>
      <c r="C90" s="317" t="s">
        <v>393</v>
      </c>
      <c r="D90" s="317"/>
      <c r="E90" s="317" t="s">
        <v>383</v>
      </c>
      <c r="F90" s="319">
        <v>0.64652777777777803</v>
      </c>
    </row>
    <row r="91" spans="1:6">
      <c r="A91" s="320">
        <v>15</v>
      </c>
      <c r="B91" s="317">
        <v>150</v>
      </c>
      <c r="C91" s="317" t="s">
        <v>394</v>
      </c>
      <c r="D91" s="317"/>
      <c r="E91" s="317" t="s">
        <v>378</v>
      </c>
      <c r="F91" s="319">
        <v>0.68125000000000002</v>
      </c>
    </row>
    <row r="92" spans="1:6">
      <c r="A92" s="320">
        <v>16</v>
      </c>
      <c r="B92" s="317">
        <v>143</v>
      </c>
      <c r="C92" s="317" t="s">
        <v>395</v>
      </c>
      <c r="D92" s="317"/>
      <c r="E92" s="317" t="s">
        <v>380</v>
      </c>
      <c r="F92" s="319" t="s">
        <v>396</v>
      </c>
    </row>
    <row r="93" spans="1:6">
      <c r="A93" s="320">
        <v>17</v>
      </c>
      <c r="B93" s="317">
        <v>153</v>
      </c>
      <c r="C93" s="317" t="s">
        <v>397</v>
      </c>
      <c r="D93" s="317"/>
      <c r="E93" s="317" t="s">
        <v>383</v>
      </c>
      <c r="F93" s="319" t="s">
        <v>396</v>
      </c>
    </row>
    <row r="94" spans="1:6">
      <c r="A94" s="320">
        <v>18</v>
      </c>
      <c r="B94" s="317"/>
      <c r="C94" s="317"/>
      <c r="D94" s="317"/>
      <c r="E94" s="317"/>
      <c r="F94" s="321"/>
    </row>
    <row r="95" spans="1:6">
      <c r="A95" s="320">
        <v>19</v>
      </c>
      <c r="B95" s="317"/>
      <c r="C95" s="317"/>
      <c r="D95" s="317"/>
      <c r="E95" s="317"/>
      <c r="F95" s="321"/>
    </row>
    <row r="96" spans="1:6">
      <c r="A96" s="320">
        <v>20</v>
      </c>
      <c r="B96" s="317"/>
      <c r="C96" s="317"/>
      <c r="D96" s="317"/>
      <c r="E96" s="317"/>
      <c r="F96" s="321"/>
    </row>
    <row r="97" spans="1:6">
      <c r="A97" s="320">
        <v>21</v>
      </c>
      <c r="B97" s="317"/>
      <c r="C97" s="317"/>
      <c r="D97" s="317"/>
      <c r="E97" s="317"/>
      <c r="F97" s="321"/>
    </row>
    <row r="98" spans="1:6">
      <c r="A98" s="320">
        <v>22</v>
      </c>
      <c r="B98" s="317"/>
      <c r="C98" s="317"/>
      <c r="D98" s="317"/>
      <c r="E98" s="317"/>
      <c r="F98" s="321"/>
    </row>
    <row r="99" spans="1:6">
      <c r="A99" s="320">
        <v>23</v>
      </c>
      <c r="B99" s="317"/>
      <c r="C99" s="317"/>
      <c r="D99" s="317"/>
      <c r="E99" s="317"/>
      <c r="F99" s="321"/>
    </row>
    <row r="100" spans="1:6">
      <c r="A100" s="320">
        <v>24</v>
      </c>
      <c r="B100" s="317"/>
      <c r="C100" s="317"/>
      <c r="D100" s="317"/>
      <c r="E100" s="317"/>
      <c r="F100" s="321"/>
    </row>
    <row r="101" spans="1:6">
      <c r="A101" s="322">
        <v>25</v>
      </c>
      <c r="B101" s="323"/>
      <c r="C101" s="323"/>
      <c r="D101" s="323"/>
      <c r="E101" s="323"/>
      <c r="F101" s="324"/>
    </row>
    <row r="102" spans="1:6" ht="15.75" customHeight="1">
      <c r="F102" s="325"/>
    </row>
    <row r="103" spans="1:6" ht="18.75">
      <c r="A103" s="561" t="s">
        <v>398</v>
      </c>
      <c r="B103" s="561"/>
      <c r="C103" s="561"/>
      <c r="D103" s="561"/>
      <c r="E103" s="561"/>
      <c r="F103" s="561"/>
    </row>
    <row r="104" spans="1:6" ht="18.75">
      <c r="A104" s="326"/>
      <c r="B104" s="562" t="s">
        <v>108</v>
      </c>
      <c r="C104" s="562"/>
      <c r="D104" s="562"/>
      <c r="E104" s="327" t="s">
        <v>345</v>
      </c>
      <c r="F104" s="328" t="s">
        <v>346</v>
      </c>
    </row>
    <row r="105" spans="1:6">
      <c r="A105" s="329">
        <v>1</v>
      </c>
      <c r="B105" s="566" t="s">
        <v>380</v>
      </c>
      <c r="C105" s="566"/>
      <c r="D105" s="566"/>
      <c r="E105" s="330"/>
      <c r="F105" s="342">
        <v>20</v>
      </c>
    </row>
    <row r="106" spans="1:6">
      <c r="A106" s="332">
        <v>2</v>
      </c>
      <c r="B106" s="564" t="s">
        <v>378</v>
      </c>
      <c r="C106" s="564"/>
      <c r="D106" s="564"/>
      <c r="E106" s="333"/>
      <c r="F106" s="342">
        <v>24</v>
      </c>
    </row>
    <row r="107" spans="1:6">
      <c r="A107" s="332">
        <v>3</v>
      </c>
      <c r="B107" s="564" t="s">
        <v>383</v>
      </c>
      <c r="C107" s="564"/>
      <c r="D107" s="564"/>
      <c r="E107" s="333"/>
      <c r="F107" s="342">
        <v>34</v>
      </c>
    </row>
    <row r="108" spans="1:6">
      <c r="A108" s="334">
        <v>4</v>
      </c>
      <c r="B108" s="565"/>
      <c r="C108" s="565"/>
      <c r="D108" s="565"/>
      <c r="E108" s="335"/>
      <c r="F108" s="343"/>
    </row>
    <row r="109" spans="1:6">
      <c r="A109" s="337"/>
      <c r="B109" s="338"/>
      <c r="C109" s="338"/>
      <c r="E109" s="337"/>
      <c r="F109" s="339"/>
    </row>
    <row r="110" spans="1:6" ht="18.75" customHeight="1">
      <c r="A110" s="560" t="s">
        <v>399</v>
      </c>
      <c r="B110" s="560"/>
      <c r="C110" s="560"/>
      <c r="D110" s="560"/>
      <c r="E110" s="560"/>
      <c r="F110" s="560"/>
    </row>
    <row r="111" spans="1:6">
      <c r="A111" s="312" t="s">
        <v>107</v>
      </c>
      <c r="B111" s="313" t="s">
        <v>314</v>
      </c>
      <c r="C111" s="313" t="s">
        <v>315</v>
      </c>
      <c r="D111" s="314" t="s">
        <v>316</v>
      </c>
      <c r="E111" s="313" t="s">
        <v>117</v>
      </c>
      <c r="F111" s="315" t="s">
        <v>317</v>
      </c>
    </row>
    <row r="112" spans="1:6">
      <c r="A112" s="316">
        <v>1</v>
      </c>
      <c r="B112" s="317">
        <v>83</v>
      </c>
      <c r="C112" s="317" t="s">
        <v>400</v>
      </c>
      <c r="D112" s="318"/>
      <c r="E112" s="317" t="s">
        <v>401</v>
      </c>
      <c r="F112" s="319">
        <v>0.47916666666666702</v>
      </c>
    </row>
    <row r="113" spans="1:6">
      <c r="A113" s="320">
        <v>2</v>
      </c>
      <c r="B113" s="317">
        <v>61</v>
      </c>
      <c r="C113" s="317" t="s">
        <v>402</v>
      </c>
      <c r="D113" s="317"/>
      <c r="E113" s="317" t="s">
        <v>403</v>
      </c>
      <c r="F113" s="319">
        <v>0.48125000000000001</v>
      </c>
    </row>
    <row r="114" spans="1:6">
      <c r="A114" s="320">
        <v>3</v>
      </c>
      <c r="B114" s="317">
        <v>86</v>
      </c>
      <c r="C114" s="317" t="s">
        <v>404</v>
      </c>
      <c r="D114" s="317"/>
      <c r="E114" s="317" t="s">
        <v>401</v>
      </c>
      <c r="F114" s="319">
        <v>0.48194444444444401</v>
      </c>
    </row>
    <row r="115" spans="1:6">
      <c r="A115" s="320">
        <v>4</v>
      </c>
      <c r="B115" s="317">
        <v>59</v>
      </c>
      <c r="C115" s="317" t="s">
        <v>405</v>
      </c>
      <c r="D115" s="317"/>
      <c r="E115" s="317" t="s">
        <v>403</v>
      </c>
      <c r="F115" s="319">
        <v>0.483333333333333</v>
      </c>
    </row>
    <row r="116" spans="1:6">
      <c r="A116" s="320">
        <v>5</v>
      </c>
      <c r="B116" s="317">
        <v>60</v>
      </c>
      <c r="C116" s="317" t="s">
        <v>406</v>
      </c>
      <c r="D116" s="317"/>
      <c r="E116" s="317" t="s">
        <v>403</v>
      </c>
      <c r="F116" s="319">
        <v>0.49166666666666697</v>
      </c>
    </row>
    <row r="117" spans="1:6">
      <c r="A117" s="320">
        <v>6</v>
      </c>
      <c r="B117" s="317">
        <v>76</v>
      </c>
      <c r="C117" s="317" t="s">
        <v>407</v>
      </c>
      <c r="D117" s="317"/>
      <c r="E117" s="317" t="s">
        <v>383</v>
      </c>
      <c r="F117" s="319">
        <v>0.51180555555555596</v>
      </c>
    </row>
    <row r="118" spans="1:6">
      <c r="A118" s="320">
        <v>7</v>
      </c>
      <c r="B118" s="317">
        <v>67</v>
      </c>
      <c r="C118" s="317" t="s">
        <v>408</v>
      </c>
      <c r="D118" s="317"/>
      <c r="E118" s="317" t="s">
        <v>131</v>
      </c>
      <c r="F118" s="319">
        <v>0.51458333333333295</v>
      </c>
    </row>
    <row r="119" spans="1:6">
      <c r="A119" s="320">
        <v>8</v>
      </c>
      <c r="B119" s="317">
        <v>68</v>
      </c>
      <c r="C119" s="317" t="s">
        <v>409</v>
      </c>
      <c r="D119" s="317"/>
      <c r="E119" s="317" t="s">
        <v>131</v>
      </c>
      <c r="F119" s="319">
        <v>0.51527777777777795</v>
      </c>
    </row>
    <row r="120" spans="1:6">
      <c r="A120" s="320">
        <v>9</v>
      </c>
      <c r="B120" s="317">
        <v>73</v>
      </c>
      <c r="C120" s="317" t="s">
        <v>410</v>
      </c>
      <c r="D120" s="317"/>
      <c r="E120" s="317" t="s">
        <v>131</v>
      </c>
      <c r="F120" s="319">
        <v>0.52430555555555602</v>
      </c>
    </row>
    <row r="121" spans="1:6">
      <c r="A121" s="320">
        <v>10</v>
      </c>
      <c r="B121" s="317">
        <v>70</v>
      </c>
      <c r="C121" s="317" t="s">
        <v>411</v>
      </c>
      <c r="D121" s="317"/>
      <c r="E121" s="317" t="s">
        <v>131</v>
      </c>
      <c r="F121" s="319">
        <v>0.530555555555556</v>
      </c>
    </row>
    <row r="122" spans="1:6">
      <c r="A122" s="320">
        <v>11</v>
      </c>
      <c r="B122" s="317">
        <v>62</v>
      </c>
      <c r="C122" s="317" t="s">
        <v>412</v>
      </c>
      <c r="D122" s="317"/>
      <c r="E122" s="317" t="s">
        <v>403</v>
      </c>
      <c r="F122" s="319">
        <v>0.53263888888888899</v>
      </c>
    </row>
    <row r="123" spans="1:6">
      <c r="A123" s="320">
        <v>12</v>
      </c>
      <c r="B123" s="317">
        <v>82</v>
      </c>
      <c r="C123" s="317" t="s">
        <v>413</v>
      </c>
      <c r="D123" s="317"/>
      <c r="E123" s="317" t="s">
        <v>401</v>
      </c>
      <c r="F123" s="319">
        <v>0.55138888888888904</v>
      </c>
    </row>
    <row r="124" spans="1:6">
      <c r="A124" s="320">
        <v>13</v>
      </c>
      <c r="B124" s="317">
        <v>84</v>
      </c>
      <c r="C124" s="317" t="s">
        <v>414</v>
      </c>
      <c r="D124" s="317"/>
      <c r="E124" s="317" t="s">
        <v>401</v>
      </c>
      <c r="F124" s="319">
        <v>0.55347222222222203</v>
      </c>
    </row>
    <row r="125" spans="1:6">
      <c r="A125" s="320">
        <v>14</v>
      </c>
      <c r="B125" s="317">
        <v>69</v>
      </c>
      <c r="C125" s="317" t="s">
        <v>415</v>
      </c>
      <c r="D125" s="317"/>
      <c r="E125" s="317" t="s">
        <v>131</v>
      </c>
      <c r="F125" s="319">
        <v>0.55555555555555602</v>
      </c>
    </row>
    <row r="126" spans="1:6">
      <c r="A126" s="320">
        <v>15</v>
      </c>
      <c r="B126" s="317">
        <v>72</v>
      </c>
      <c r="C126" s="317" t="s">
        <v>416</v>
      </c>
      <c r="D126" s="317"/>
      <c r="E126" s="317" t="s">
        <v>131</v>
      </c>
      <c r="F126" s="319">
        <v>0.58402777777777803</v>
      </c>
    </row>
    <row r="127" spans="1:6">
      <c r="A127" s="320">
        <v>16</v>
      </c>
      <c r="B127" s="317">
        <v>64</v>
      </c>
      <c r="C127" s="317" t="s">
        <v>417</v>
      </c>
      <c r="D127" s="317"/>
      <c r="E127" s="317" t="s">
        <v>403</v>
      </c>
      <c r="F127" s="319">
        <v>0.58680555555555602</v>
      </c>
    </row>
    <row r="128" spans="1:6">
      <c r="A128" s="320">
        <v>17</v>
      </c>
      <c r="B128" s="317">
        <v>79</v>
      </c>
      <c r="C128" s="317" t="s">
        <v>418</v>
      </c>
      <c r="D128" s="317"/>
      <c r="E128" s="317" t="s">
        <v>383</v>
      </c>
      <c r="F128" s="319">
        <v>0.59236111111111101</v>
      </c>
    </row>
    <row r="129" spans="1:6">
      <c r="A129" s="320">
        <v>18</v>
      </c>
      <c r="B129" s="317">
        <v>81</v>
      </c>
      <c r="C129" s="317" t="s">
        <v>419</v>
      </c>
      <c r="D129" s="317"/>
      <c r="E129" s="317" t="s">
        <v>401</v>
      </c>
      <c r="F129" s="319">
        <v>0.59861111111111098</v>
      </c>
    </row>
    <row r="130" spans="1:6">
      <c r="A130" s="320">
        <v>19</v>
      </c>
      <c r="B130" s="317">
        <v>78</v>
      </c>
      <c r="C130" s="317" t="s">
        <v>420</v>
      </c>
      <c r="D130" s="317"/>
      <c r="E130" s="317" t="s">
        <v>383</v>
      </c>
      <c r="F130" s="319">
        <v>0.60902777777777795</v>
      </c>
    </row>
    <row r="131" spans="1:6">
      <c r="A131" s="320">
        <v>20</v>
      </c>
      <c r="B131" s="317">
        <v>63</v>
      </c>
      <c r="C131" s="317" t="s">
        <v>421</v>
      </c>
      <c r="D131" s="317"/>
      <c r="E131" s="317" t="s">
        <v>403</v>
      </c>
      <c r="F131" s="319">
        <v>0.61458333333333304</v>
      </c>
    </row>
    <row r="132" spans="1:6">
      <c r="A132" s="320">
        <v>21</v>
      </c>
      <c r="B132" s="317">
        <v>75</v>
      </c>
      <c r="C132" s="317" t="s">
        <v>422</v>
      </c>
      <c r="D132" s="317"/>
      <c r="E132" s="317" t="s">
        <v>383</v>
      </c>
      <c r="F132" s="319">
        <v>0.62083333333333302</v>
      </c>
    </row>
    <row r="133" spans="1:6">
      <c r="A133" s="320">
        <v>22</v>
      </c>
      <c r="B133" s="317">
        <v>80</v>
      </c>
      <c r="C133" s="317" t="s">
        <v>423</v>
      </c>
      <c r="D133" s="317"/>
      <c r="E133" s="317" t="s">
        <v>383</v>
      </c>
      <c r="F133" s="319">
        <v>0.656944444444444</v>
      </c>
    </row>
    <row r="134" spans="1:6">
      <c r="A134" s="320">
        <v>23</v>
      </c>
      <c r="B134" s="317"/>
      <c r="C134" s="317"/>
      <c r="D134" s="317"/>
      <c r="E134" s="317"/>
      <c r="F134" s="321"/>
    </row>
    <row r="135" spans="1:6">
      <c r="A135" s="320">
        <v>24</v>
      </c>
      <c r="B135" s="317"/>
      <c r="C135" s="317"/>
      <c r="D135" s="317"/>
      <c r="E135" s="317"/>
      <c r="F135" s="321"/>
    </row>
    <row r="136" spans="1:6">
      <c r="A136" s="322">
        <v>25</v>
      </c>
      <c r="B136" s="323"/>
      <c r="C136" s="323"/>
      <c r="D136" s="323"/>
      <c r="E136" s="323"/>
      <c r="F136" s="324"/>
    </row>
    <row r="137" spans="1:6" ht="15.75" customHeight="1">
      <c r="F137" s="325"/>
    </row>
    <row r="138" spans="1:6" ht="18.75">
      <c r="A138" s="561" t="s">
        <v>424</v>
      </c>
      <c r="B138" s="561"/>
      <c r="C138" s="561"/>
      <c r="D138" s="561"/>
      <c r="E138" s="561"/>
      <c r="F138" s="561"/>
    </row>
    <row r="139" spans="1:6" ht="18.75">
      <c r="A139" s="326"/>
      <c r="B139" s="562" t="s">
        <v>108</v>
      </c>
      <c r="C139" s="562"/>
      <c r="D139" s="562"/>
      <c r="E139" s="327" t="s">
        <v>345</v>
      </c>
      <c r="F139" s="328" t="s">
        <v>346</v>
      </c>
    </row>
    <row r="140" spans="1:6">
      <c r="A140" s="329">
        <v>1</v>
      </c>
      <c r="B140" s="566" t="s">
        <v>403</v>
      </c>
      <c r="C140" s="566"/>
      <c r="D140" s="566"/>
      <c r="E140" s="330"/>
      <c r="F140" s="342">
        <v>22</v>
      </c>
    </row>
    <row r="141" spans="1:6">
      <c r="A141" s="332">
        <v>2</v>
      </c>
      <c r="B141" s="564" t="s">
        <v>401</v>
      </c>
      <c r="C141" s="564"/>
      <c r="D141" s="564"/>
      <c r="E141" s="333"/>
      <c r="F141" s="342">
        <v>29</v>
      </c>
    </row>
    <row r="142" spans="1:6">
      <c r="A142" s="332">
        <v>3</v>
      </c>
      <c r="B142" s="564" t="s">
        <v>131</v>
      </c>
      <c r="C142" s="564"/>
      <c r="D142" s="564"/>
      <c r="E142" s="333"/>
      <c r="F142" s="342">
        <v>34</v>
      </c>
    </row>
    <row r="143" spans="1:6">
      <c r="A143" s="334">
        <v>4</v>
      </c>
      <c r="B143" s="565" t="s">
        <v>383</v>
      </c>
      <c r="C143" s="565"/>
      <c r="D143" s="565"/>
      <c r="E143" s="335"/>
      <c r="F143" s="344">
        <v>63</v>
      </c>
    </row>
    <row r="144" spans="1:6">
      <c r="A144" s="337"/>
      <c r="B144" s="338"/>
      <c r="C144" s="338"/>
      <c r="E144" s="337"/>
      <c r="F144" s="339"/>
    </row>
    <row r="145" spans="1:6" ht="18.75" customHeight="1">
      <c r="A145" s="560" t="s">
        <v>425</v>
      </c>
      <c r="B145" s="560"/>
      <c r="C145" s="560"/>
      <c r="D145" s="560"/>
      <c r="E145" s="560"/>
      <c r="F145" s="560"/>
    </row>
    <row r="146" spans="1:6">
      <c r="A146" s="312" t="s">
        <v>107</v>
      </c>
      <c r="B146" s="313" t="s">
        <v>314</v>
      </c>
      <c r="C146" s="313" t="s">
        <v>315</v>
      </c>
      <c r="D146" s="314" t="s">
        <v>316</v>
      </c>
      <c r="E146" s="313" t="s">
        <v>117</v>
      </c>
      <c r="F146" s="315" t="s">
        <v>317</v>
      </c>
    </row>
    <row r="147" spans="1:6">
      <c r="A147" s="316">
        <v>1</v>
      </c>
      <c r="B147" s="317">
        <v>111</v>
      </c>
      <c r="C147" s="317" t="s">
        <v>426</v>
      </c>
      <c r="D147" s="318"/>
      <c r="E147" s="317" t="s">
        <v>427</v>
      </c>
      <c r="F147" s="319">
        <v>0.42986111111111103</v>
      </c>
    </row>
    <row r="148" spans="1:6">
      <c r="A148" s="320">
        <v>2</v>
      </c>
      <c r="B148" s="317">
        <v>112</v>
      </c>
      <c r="C148" s="317" t="s">
        <v>428</v>
      </c>
      <c r="D148" s="317"/>
      <c r="E148" s="317" t="s">
        <v>427</v>
      </c>
      <c r="F148" s="319">
        <v>0.44861111111111102</v>
      </c>
    </row>
    <row r="149" spans="1:6">
      <c r="A149" s="320">
        <v>3</v>
      </c>
      <c r="B149" s="317">
        <v>89</v>
      </c>
      <c r="C149" s="317" t="s">
        <v>429</v>
      </c>
      <c r="D149" s="317"/>
      <c r="E149" s="317" t="s">
        <v>131</v>
      </c>
      <c r="F149" s="319">
        <v>0.45624999999999999</v>
      </c>
    </row>
    <row r="150" spans="1:6">
      <c r="A150" s="320">
        <v>4</v>
      </c>
      <c r="B150" s="317">
        <v>121</v>
      </c>
      <c r="C150" s="317" t="s">
        <v>430</v>
      </c>
      <c r="D150" s="317"/>
      <c r="E150" s="317" t="s">
        <v>351</v>
      </c>
      <c r="F150" s="319">
        <v>0.47291666666666698</v>
      </c>
    </row>
    <row r="151" spans="1:6">
      <c r="A151" s="320">
        <v>5</v>
      </c>
      <c r="B151" s="317">
        <v>107</v>
      </c>
      <c r="C151" s="317" t="s">
        <v>431</v>
      </c>
      <c r="D151" s="317"/>
      <c r="E151" s="317" t="s">
        <v>131</v>
      </c>
      <c r="F151" s="319">
        <v>0.484722222222222</v>
      </c>
    </row>
    <row r="152" spans="1:6">
      <c r="A152" s="320">
        <v>6</v>
      </c>
      <c r="B152" s="317">
        <v>105</v>
      </c>
      <c r="C152" s="317" t="s">
        <v>432</v>
      </c>
      <c r="D152" s="317"/>
      <c r="E152" s="317" t="s">
        <v>131</v>
      </c>
      <c r="F152" s="319">
        <v>0.48611111111111099</v>
      </c>
    </row>
    <row r="153" spans="1:6">
      <c r="A153" s="320">
        <v>7</v>
      </c>
      <c r="B153" s="317">
        <v>127</v>
      </c>
      <c r="C153" s="317" t="s">
        <v>433</v>
      </c>
      <c r="D153" s="317"/>
      <c r="E153" s="317" t="s">
        <v>351</v>
      </c>
      <c r="F153" s="319">
        <v>0.48680555555555599</v>
      </c>
    </row>
    <row r="154" spans="1:6">
      <c r="A154" s="320">
        <v>8</v>
      </c>
      <c r="B154" s="317">
        <v>108</v>
      </c>
      <c r="C154" s="317" t="s">
        <v>434</v>
      </c>
      <c r="D154" s="317"/>
      <c r="E154" s="317" t="s">
        <v>427</v>
      </c>
      <c r="F154" s="319">
        <v>0.48749999999999999</v>
      </c>
    </row>
    <row r="155" spans="1:6">
      <c r="A155" s="320">
        <v>9</v>
      </c>
      <c r="B155" s="317">
        <v>129</v>
      </c>
      <c r="C155" s="317" t="s">
        <v>435</v>
      </c>
      <c r="D155" s="317"/>
      <c r="E155" s="317" t="s">
        <v>351</v>
      </c>
      <c r="F155" s="319">
        <v>0.49444444444444402</v>
      </c>
    </row>
    <row r="156" spans="1:6">
      <c r="A156" s="320">
        <v>10</v>
      </c>
      <c r="B156" s="317">
        <v>102</v>
      </c>
      <c r="C156" s="317" t="s">
        <v>436</v>
      </c>
      <c r="D156" s="317"/>
      <c r="E156" s="317" t="s">
        <v>131</v>
      </c>
      <c r="F156" s="319">
        <v>0.499305555555556</v>
      </c>
    </row>
    <row r="157" spans="1:6">
      <c r="A157" s="320">
        <v>11</v>
      </c>
      <c r="B157" s="317">
        <v>92</v>
      </c>
      <c r="C157" s="317" t="s">
        <v>437</v>
      </c>
      <c r="D157" s="317"/>
      <c r="E157" s="317" t="s">
        <v>131</v>
      </c>
      <c r="F157" s="319">
        <v>0.5</v>
      </c>
    </row>
    <row r="158" spans="1:6">
      <c r="A158" s="320">
        <v>12</v>
      </c>
      <c r="B158" s="317">
        <v>115</v>
      </c>
      <c r="C158" s="317" t="s">
        <v>438</v>
      </c>
      <c r="D158" s="317"/>
      <c r="E158" s="317" t="s">
        <v>427</v>
      </c>
      <c r="F158" s="319">
        <v>0.50277777777777799</v>
      </c>
    </row>
    <row r="159" spans="1:6">
      <c r="A159" s="320">
        <v>13</v>
      </c>
      <c r="B159" s="317">
        <v>123</v>
      </c>
      <c r="C159" s="317" t="s">
        <v>439</v>
      </c>
      <c r="D159" s="317"/>
      <c r="E159" s="317" t="s">
        <v>351</v>
      </c>
      <c r="F159" s="319">
        <v>0.50277777777777799</v>
      </c>
    </row>
    <row r="160" spans="1:6">
      <c r="A160" s="320">
        <v>14</v>
      </c>
      <c r="B160" s="317">
        <v>138</v>
      </c>
      <c r="C160" s="317" t="s">
        <v>440</v>
      </c>
      <c r="D160" s="317"/>
      <c r="E160" s="317" t="s">
        <v>441</v>
      </c>
      <c r="F160" s="319">
        <v>0.50486111111111098</v>
      </c>
    </row>
    <row r="161" spans="1:6">
      <c r="A161" s="320">
        <v>15</v>
      </c>
      <c r="B161" s="317">
        <v>128</v>
      </c>
      <c r="C161" s="317" t="s">
        <v>442</v>
      </c>
      <c r="D161" s="317"/>
      <c r="E161" s="317" t="s">
        <v>351</v>
      </c>
      <c r="F161" s="319">
        <v>0.50694444444444398</v>
      </c>
    </row>
    <row r="162" spans="1:6">
      <c r="A162" s="320">
        <v>16</v>
      </c>
      <c r="B162" s="317">
        <v>135</v>
      </c>
      <c r="C162" s="317" t="s">
        <v>443</v>
      </c>
      <c r="D162" s="317"/>
      <c r="E162" s="317" t="s">
        <v>441</v>
      </c>
      <c r="F162" s="319">
        <v>0.50694444444444398</v>
      </c>
    </row>
    <row r="163" spans="1:6">
      <c r="A163" s="320">
        <v>17</v>
      </c>
      <c r="B163" s="317">
        <v>132</v>
      </c>
      <c r="C163" s="317" t="s">
        <v>444</v>
      </c>
      <c r="D163" s="317"/>
      <c r="E163" s="317" t="s">
        <v>441</v>
      </c>
      <c r="F163" s="319">
        <v>0.50763888888888897</v>
      </c>
    </row>
    <row r="164" spans="1:6">
      <c r="A164" s="320">
        <v>18</v>
      </c>
      <c r="B164" s="317">
        <v>131</v>
      </c>
      <c r="C164" s="317" t="s">
        <v>445</v>
      </c>
      <c r="D164" s="317"/>
      <c r="E164" s="317" t="s">
        <v>441</v>
      </c>
      <c r="F164" s="319">
        <v>0.50902777777777797</v>
      </c>
    </row>
    <row r="165" spans="1:6">
      <c r="A165" s="320">
        <v>19</v>
      </c>
      <c r="B165" s="317">
        <v>118</v>
      </c>
      <c r="C165" s="317" t="s">
        <v>446</v>
      </c>
      <c r="D165" s="317"/>
      <c r="E165" s="317" t="s">
        <v>427</v>
      </c>
      <c r="F165" s="319">
        <v>0.50902777777777797</v>
      </c>
    </row>
    <row r="166" spans="1:6">
      <c r="A166" s="320">
        <v>20</v>
      </c>
      <c r="B166" s="317">
        <v>130</v>
      </c>
      <c r="C166" s="317" t="s">
        <v>447</v>
      </c>
      <c r="D166" s="317"/>
      <c r="E166" s="317" t="s">
        <v>351</v>
      </c>
      <c r="F166" s="319">
        <v>0.50972222222222197</v>
      </c>
    </row>
    <row r="167" spans="1:6">
      <c r="A167" s="320">
        <v>21</v>
      </c>
      <c r="B167" s="317">
        <v>136</v>
      </c>
      <c r="C167" s="317" t="s">
        <v>448</v>
      </c>
      <c r="D167" s="317"/>
      <c r="E167" s="317" t="s">
        <v>441</v>
      </c>
      <c r="F167" s="319">
        <v>0.50972222222222197</v>
      </c>
    </row>
    <row r="168" spans="1:6">
      <c r="A168" s="320">
        <v>22</v>
      </c>
      <c r="B168" s="317">
        <v>120</v>
      </c>
      <c r="C168" s="317" t="s">
        <v>449</v>
      </c>
      <c r="D168" s="317"/>
      <c r="E168" s="317" t="s">
        <v>427</v>
      </c>
      <c r="F168" s="319">
        <v>0.51736111111111105</v>
      </c>
    </row>
    <row r="169" spans="1:6">
      <c r="A169" s="320">
        <v>23</v>
      </c>
      <c r="B169" s="317">
        <v>133</v>
      </c>
      <c r="C169" s="317" t="s">
        <v>450</v>
      </c>
      <c r="D169" s="317"/>
      <c r="E169" s="317" t="s">
        <v>441</v>
      </c>
      <c r="F169" s="319">
        <v>0.52361111111111103</v>
      </c>
    </row>
    <row r="170" spans="1:6">
      <c r="A170" s="320">
        <v>24</v>
      </c>
      <c r="B170" s="317"/>
      <c r="C170" s="317"/>
      <c r="D170" s="317"/>
      <c r="E170" s="317"/>
      <c r="F170" s="321"/>
    </row>
    <row r="171" spans="1:6">
      <c r="A171" s="322">
        <v>25</v>
      </c>
      <c r="B171" s="323"/>
      <c r="C171" s="323"/>
      <c r="D171" s="323"/>
      <c r="E171" s="323"/>
      <c r="F171" s="324"/>
    </row>
    <row r="172" spans="1:6">
      <c r="F172" s="325"/>
    </row>
    <row r="173" spans="1:6" ht="18.75">
      <c r="A173" s="561" t="s">
        <v>451</v>
      </c>
      <c r="B173" s="561"/>
      <c r="C173" s="561"/>
      <c r="D173" s="561"/>
      <c r="E173" s="561"/>
      <c r="F173" s="561"/>
    </row>
    <row r="174" spans="1:6" ht="18.75">
      <c r="A174" s="326"/>
      <c r="B174" s="562" t="s">
        <v>108</v>
      </c>
      <c r="C174" s="562"/>
      <c r="D174" s="562"/>
      <c r="E174" s="327" t="s">
        <v>345</v>
      </c>
      <c r="F174" s="328" t="s">
        <v>346</v>
      </c>
    </row>
    <row r="175" spans="1:6">
      <c r="A175" s="329">
        <v>1</v>
      </c>
      <c r="B175" s="566" t="s">
        <v>427</v>
      </c>
      <c r="C175" s="566"/>
      <c r="D175" s="566"/>
      <c r="E175" s="330"/>
      <c r="F175" s="342">
        <v>23</v>
      </c>
    </row>
    <row r="176" spans="1:6">
      <c r="A176" s="332">
        <v>2</v>
      </c>
      <c r="B176" s="564" t="s">
        <v>131</v>
      </c>
      <c r="C176" s="564"/>
      <c r="D176" s="564"/>
      <c r="E176" s="333"/>
      <c r="F176" s="342">
        <v>24</v>
      </c>
    </row>
    <row r="177" spans="1:6">
      <c r="A177" s="332">
        <v>3</v>
      </c>
      <c r="B177" s="564" t="s">
        <v>351</v>
      </c>
      <c r="C177" s="564"/>
      <c r="D177" s="564"/>
      <c r="E177" s="333"/>
      <c r="F177" s="342">
        <v>33</v>
      </c>
    </row>
    <row r="178" spans="1:6">
      <c r="A178" s="334">
        <v>4</v>
      </c>
      <c r="B178" s="565" t="s">
        <v>441</v>
      </c>
      <c r="C178" s="565"/>
      <c r="D178" s="565"/>
      <c r="E178" s="335"/>
      <c r="F178" s="344">
        <v>65</v>
      </c>
    </row>
    <row r="179" spans="1:6" ht="15.75" customHeight="1">
      <c r="A179" s="340"/>
      <c r="E179" s="340"/>
      <c r="F179" s="341"/>
    </row>
    <row r="180" spans="1:6" ht="18.75" customHeight="1">
      <c r="A180" s="560" t="s">
        <v>452</v>
      </c>
      <c r="B180" s="560"/>
      <c r="C180" s="560"/>
      <c r="D180" s="560"/>
      <c r="E180" s="560"/>
      <c r="F180" s="560"/>
    </row>
    <row r="181" spans="1:6">
      <c r="A181" s="312" t="s">
        <v>107</v>
      </c>
      <c r="B181" s="313" t="s">
        <v>314</v>
      </c>
      <c r="C181" s="313" t="s">
        <v>315</v>
      </c>
      <c r="D181" s="314" t="s">
        <v>316</v>
      </c>
      <c r="E181" s="313" t="s">
        <v>117</v>
      </c>
      <c r="F181" s="315" t="s">
        <v>317</v>
      </c>
    </row>
    <row r="182" spans="1:6">
      <c r="A182" s="316">
        <v>1</v>
      </c>
      <c r="B182" s="317">
        <v>173</v>
      </c>
      <c r="C182" s="317" t="s">
        <v>453</v>
      </c>
      <c r="D182" s="318"/>
      <c r="E182" s="317" t="s">
        <v>454</v>
      </c>
      <c r="F182" s="319">
        <v>0.64583333333333304</v>
      </c>
    </row>
    <row r="183" spans="1:6">
      <c r="A183" s="320">
        <v>2</v>
      </c>
      <c r="B183" s="317">
        <v>159</v>
      </c>
      <c r="C183" s="317" t="s">
        <v>455</v>
      </c>
      <c r="D183" s="317"/>
      <c r="E183" s="317" t="s">
        <v>380</v>
      </c>
      <c r="F183" s="319">
        <v>0.64930555555555602</v>
      </c>
    </row>
    <row r="184" spans="1:6">
      <c r="A184" s="320">
        <v>3</v>
      </c>
      <c r="B184" s="317">
        <v>172</v>
      </c>
      <c r="C184" s="317" t="s">
        <v>456</v>
      </c>
      <c r="D184" s="317"/>
      <c r="E184" s="317" t="s">
        <v>454</v>
      </c>
      <c r="F184" s="319">
        <v>0.66458333333333297</v>
      </c>
    </row>
    <row r="185" spans="1:6">
      <c r="A185" s="320">
        <v>4</v>
      </c>
      <c r="B185" s="317">
        <v>163</v>
      </c>
      <c r="C185" s="317" t="s">
        <v>457</v>
      </c>
      <c r="D185" s="317"/>
      <c r="E185" s="317" t="s">
        <v>380</v>
      </c>
      <c r="F185" s="319">
        <v>0.66805555555555596</v>
      </c>
    </row>
    <row r="186" spans="1:6">
      <c r="A186" s="320">
        <v>5</v>
      </c>
      <c r="B186" s="317">
        <v>164</v>
      </c>
      <c r="C186" s="317" t="s">
        <v>458</v>
      </c>
      <c r="D186" s="317"/>
      <c r="E186" s="317" t="s">
        <v>380</v>
      </c>
      <c r="F186" s="319">
        <v>0.68125000000000002</v>
      </c>
    </row>
    <row r="187" spans="1:6">
      <c r="A187" s="320">
        <v>6</v>
      </c>
      <c r="B187" s="317">
        <v>171</v>
      </c>
      <c r="C187" s="317" t="s">
        <v>459</v>
      </c>
      <c r="D187" s="317"/>
      <c r="E187" s="317" t="s">
        <v>460</v>
      </c>
      <c r="F187" s="319">
        <v>0.69305555555555598</v>
      </c>
    </row>
    <row r="188" spans="1:6">
      <c r="A188" s="320">
        <v>7</v>
      </c>
      <c r="B188" s="317">
        <v>174</v>
      </c>
      <c r="C188" s="317" t="s">
        <v>461</v>
      </c>
      <c r="D188" s="317"/>
      <c r="E188" s="317" t="s">
        <v>454</v>
      </c>
      <c r="F188" s="319">
        <v>0.69513888888888897</v>
      </c>
    </row>
    <row r="189" spans="1:6">
      <c r="A189" s="320">
        <v>8</v>
      </c>
      <c r="B189" s="317">
        <v>170</v>
      </c>
      <c r="C189" s="317" t="s">
        <v>462</v>
      </c>
      <c r="D189" s="317"/>
      <c r="E189" s="317" t="s">
        <v>460</v>
      </c>
      <c r="F189" s="319">
        <v>0.69791666666666696</v>
      </c>
    </row>
    <row r="190" spans="1:6">
      <c r="A190" s="320">
        <v>9</v>
      </c>
      <c r="B190" s="317">
        <v>169</v>
      </c>
      <c r="C190" s="317" t="s">
        <v>463</v>
      </c>
      <c r="D190" s="317"/>
      <c r="E190" s="317" t="s">
        <v>460</v>
      </c>
      <c r="F190" s="319">
        <v>0.72638888888888897</v>
      </c>
    </row>
    <row r="191" spans="1:6">
      <c r="A191" s="320">
        <v>10</v>
      </c>
      <c r="B191" s="317">
        <v>175</v>
      </c>
      <c r="C191" s="317" t="s">
        <v>464</v>
      </c>
      <c r="D191" s="317"/>
      <c r="E191" s="317" t="s">
        <v>454</v>
      </c>
      <c r="F191" s="319">
        <v>0.73611111111111105</v>
      </c>
    </row>
    <row r="192" spans="1:6">
      <c r="A192" s="320">
        <v>11</v>
      </c>
      <c r="B192" s="317">
        <v>160</v>
      </c>
      <c r="C192" s="317" t="s">
        <v>465</v>
      </c>
      <c r="D192" s="317"/>
      <c r="E192" s="317" t="s">
        <v>380</v>
      </c>
      <c r="F192" s="319">
        <v>0.73888888888888904</v>
      </c>
    </row>
    <row r="193" spans="1:6">
      <c r="A193" s="320">
        <v>12</v>
      </c>
      <c r="B193" s="317">
        <v>167</v>
      </c>
      <c r="C193" s="317" t="s">
        <v>466</v>
      </c>
      <c r="D193" s="317"/>
      <c r="E193" s="317" t="s">
        <v>460</v>
      </c>
      <c r="F193" s="319">
        <v>0.74583333333333302</v>
      </c>
    </row>
    <row r="194" spans="1:6">
      <c r="A194" s="320">
        <v>13</v>
      </c>
      <c r="B194" s="317">
        <v>161</v>
      </c>
      <c r="C194" s="317" t="s">
        <v>467</v>
      </c>
      <c r="D194" s="317"/>
      <c r="E194" s="317" t="s">
        <v>380</v>
      </c>
      <c r="F194" s="319">
        <v>0.74652777777777801</v>
      </c>
    </row>
    <row r="195" spans="1:6">
      <c r="A195" s="320">
        <v>14</v>
      </c>
      <c r="B195" s="317">
        <v>168</v>
      </c>
      <c r="C195" s="317" t="s">
        <v>468</v>
      </c>
      <c r="D195" s="317"/>
      <c r="E195" s="317" t="s">
        <v>460</v>
      </c>
      <c r="F195" s="319">
        <v>0.75486111111111098</v>
      </c>
    </row>
    <row r="196" spans="1:6">
      <c r="A196" s="320">
        <v>15</v>
      </c>
      <c r="B196" s="317">
        <v>162</v>
      </c>
      <c r="C196" s="317" t="s">
        <v>469</v>
      </c>
      <c r="D196" s="317"/>
      <c r="E196" s="317" t="s">
        <v>380</v>
      </c>
      <c r="F196" s="319">
        <v>0.76597222222222205</v>
      </c>
    </row>
    <row r="197" spans="1:6">
      <c r="A197" s="320">
        <v>16</v>
      </c>
      <c r="B197" s="317">
        <v>165</v>
      </c>
      <c r="C197" s="317" t="s">
        <v>470</v>
      </c>
      <c r="D197" s="317"/>
      <c r="E197" s="317" t="s">
        <v>460</v>
      </c>
      <c r="F197" s="319">
        <v>0.82916666666666705</v>
      </c>
    </row>
    <row r="198" spans="1:6">
      <c r="A198" s="320">
        <v>17</v>
      </c>
      <c r="B198" s="317">
        <v>177</v>
      </c>
      <c r="C198" s="317" t="s">
        <v>471</v>
      </c>
      <c r="D198" s="317"/>
      <c r="E198" s="317" t="s">
        <v>454</v>
      </c>
      <c r="F198" s="319">
        <v>0.89444444444444404</v>
      </c>
    </row>
    <row r="199" spans="1:6">
      <c r="A199" s="320">
        <v>18</v>
      </c>
      <c r="B199" s="317">
        <v>176</v>
      </c>
      <c r="C199" s="317" t="s">
        <v>472</v>
      </c>
      <c r="D199" s="317"/>
      <c r="E199" s="317" t="s">
        <v>454</v>
      </c>
      <c r="F199" s="319">
        <v>0.95902777777777803</v>
      </c>
    </row>
    <row r="200" spans="1:6">
      <c r="A200" s="320">
        <v>19</v>
      </c>
      <c r="B200" s="317"/>
      <c r="C200" s="317"/>
      <c r="D200" s="317"/>
      <c r="E200" s="317"/>
      <c r="F200" s="321"/>
    </row>
    <row r="201" spans="1:6">
      <c r="A201" s="320">
        <v>20</v>
      </c>
      <c r="B201" s="317"/>
      <c r="C201" s="317"/>
      <c r="D201" s="317"/>
      <c r="E201" s="317"/>
      <c r="F201" s="321"/>
    </row>
    <row r="202" spans="1:6">
      <c r="A202" s="320">
        <v>21</v>
      </c>
      <c r="B202" s="317"/>
      <c r="C202" s="317"/>
      <c r="D202" s="317"/>
      <c r="E202" s="317"/>
      <c r="F202" s="321"/>
    </row>
    <row r="203" spans="1:6">
      <c r="A203" s="320">
        <v>22</v>
      </c>
      <c r="B203" s="317"/>
      <c r="C203" s="317"/>
      <c r="D203" s="317"/>
      <c r="E203" s="317"/>
      <c r="F203" s="321"/>
    </row>
    <row r="204" spans="1:6">
      <c r="A204" s="320">
        <v>23</v>
      </c>
      <c r="B204" s="317"/>
      <c r="C204" s="317"/>
      <c r="D204" s="317"/>
      <c r="E204" s="317"/>
      <c r="F204" s="321"/>
    </row>
    <row r="205" spans="1:6">
      <c r="A205" s="322">
        <v>24</v>
      </c>
      <c r="B205" s="323"/>
      <c r="C205" s="323"/>
      <c r="D205" s="323"/>
      <c r="E205" s="323"/>
      <c r="F205" s="324"/>
    </row>
    <row r="206" spans="1:6">
      <c r="A206" s="345">
        <v>25</v>
      </c>
      <c r="B206" s="346"/>
      <c r="C206" s="346"/>
      <c r="D206" s="346"/>
      <c r="E206" s="346"/>
      <c r="F206" s="347"/>
    </row>
    <row r="207" spans="1:6" ht="15.75" customHeight="1">
      <c r="F207" s="325"/>
    </row>
    <row r="208" spans="1:6" ht="18.75">
      <c r="A208" s="561" t="s">
        <v>473</v>
      </c>
      <c r="B208" s="561"/>
      <c r="C208" s="561"/>
      <c r="D208" s="561"/>
      <c r="E208" s="561"/>
      <c r="F208" s="561"/>
    </row>
    <row r="209" spans="1:6" ht="18.75">
      <c r="A209" s="326"/>
      <c r="B209" s="562" t="s">
        <v>108</v>
      </c>
      <c r="C209" s="562"/>
      <c r="D209" s="562"/>
      <c r="E209" s="327" t="s">
        <v>345</v>
      </c>
      <c r="F209" s="328" t="s">
        <v>346</v>
      </c>
    </row>
    <row r="210" spans="1:6">
      <c r="A210" s="329">
        <v>1</v>
      </c>
      <c r="B210" s="566" t="s">
        <v>454</v>
      </c>
      <c r="C210" s="566"/>
      <c r="D210" s="566"/>
      <c r="E210" s="330"/>
      <c r="F210" s="342">
        <v>21</v>
      </c>
    </row>
    <row r="211" spans="1:6">
      <c r="A211" s="332">
        <v>2</v>
      </c>
      <c r="B211" s="564" t="s">
        <v>380</v>
      </c>
      <c r="C211" s="564"/>
      <c r="D211" s="564"/>
      <c r="E211" s="333"/>
      <c r="F211" s="342">
        <v>22</v>
      </c>
    </row>
    <row r="212" spans="1:6">
      <c r="A212" s="332">
        <v>3</v>
      </c>
      <c r="B212" s="564" t="s">
        <v>460</v>
      </c>
      <c r="C212" s="564"/>
      <c r="D212" s="564"/>
      <c r="E212" s="333"/>
      <c r="F212" s="342">
        <v>35</v>
      </c>
    </row>
    <row r="213" spans="1:6">
      <c r="A213" s="334">
        <v>4</v>
      </c>
      <c r="B213" s="565"/>
      <c r="C213" s="565"/>
      <c r="D213" s="565"/>
      <c r="E213" s="335"/>
      <c r="F213" s="343"/>
    </row>
    <row r="214" spans="1:6">
      <c r="D214" s="325"/>
    </row>
    <row r="215" spans="1:6">
      <c r="D215" s="325"/>
    </row>
    <row r="216" spans="1:6">
      <c r="D216" s="325"/>
    </row>
    <row r="217" spans="1:6">
      <c r="D217" s="325"/>
    </row>
    <row r="218" spans="1:6">
      <c r="D218" s="325"/>
    </row>
    <row r="219" spans="1:6">
      <c r="D219" s="325"/>
    </row>
    <row r="220" spans="1:6">
      <c r="D220" s="325"/>
    </row>
    <row r="221" spans="1:6">
      <c r="D221" s="325"/>
    </row>
    <row r="222" spans="1:6">
      <c r="D222" s="325"/>
    </row>
    <row r="223" spans="1:6">
      <c r="D223" s="325"/>
    </row>
    <row r="224" spans="1:6">
      <c r="D224" s="325"/>
    </row>
    <row r="225" spans="4:4">
      <c r="D225" s="325"/>
    </row>
    <row r="226" spans="4:4">
      <c r="D226" s="325"/>
    </row>
    <row r="227" spans="4:4">
      <c r="D227" s="325"/>
    </row>
    <row r="228" spans="4:4">
      <c r="D228" s="325"/>
    </row>
    <row r="229" spans="4:4">
      <c r="D229" s="325"/>
    </row>
    <row r="230" spans="4:4">
      <c r="D230" s="325"/>
    </row>
    <row r="231" spans="4:4">
      <c r="D231" s="325"/>
    </row>
    <row r="232" spans="4:4">
      <c r="D232" s="325"/>
    </row>
    <row r="233" spans="4:4">
      <c r="D233" s="325"/>
    </row>
    <row r="234" spans="4:4">
      <c r="D234" s="325"/>
    </row>
    <row r="235" spans="4:4">
      <c r="D235" s="325"/>
    </row>
    <row r="236" spans="4:4">
      <c r="D236" s="325"/>
    </row>
    <row r="237" spans="4:4">
      <c r="D237" s="325"/>
    </row>
    <row r="238" spans="4:4">
      <c r="D238" s="325"/>
    </row>
    <row r="239" spans="4:4">
      <c r="D239" s="325"/>
    </row>
    <row r="240" spans="4:4">
      <c r="D240" s="325"/>
    </row>
    <row r="241" spans="4:4">
      <c r="D241" s="325"/>
    </row>
    <row r="242" spans="4:4">
      <c r="D242" s="325"/>
    </row>
    <row r="243" spans="4:4">
      <c r="D243" s="325"/>
    </row>
    <row r="244" spans="4:4">
      <c r="D244" s="325"/>
    </row>
    <row r="245" spans="4:4">
      <c r="D245" s="325"/>
    </row>
    <row r="246" spans="4:4">
      <c r="D246" s="325"/>
    </row>
    <row r="247" spans="4:4">
      <c r="D247" s="325"/>
    </row>
    <row r="248" spans="4:4">
      <c r="D248" s="325"/>
    </row>
    <row r="249" spans="4:4">
      <c r="D249" s="325"/>
    </row>
    <row r="250" spans="4:4">
      <c r="D250" s="325"/>
    </row>
    <row r="251" spans="4:4">
      <c r="D251" s="325"/>
    </row>
    <row r="252" spans="4:4">
      <c r="D252" s="325"/>
    </row>
    <row r="253" spans="4:4">
      <c r="D253" s="325"/>
    </row>
    <row r="254" spans="4:4">
      <c r="D254" s="325"/>
    </row>
    <row r="255" spans="4:4">
      <c r="D255" s="325"/>
    </row>
    <row r="256" spans="4:4">
      <c r="D256" s="325"/>
    </row>
    <row r="257" spans="4:4">
      <c r="D257" s="325"/>
    </row>
    <row r="258" spans="4:4">
      <c r="D258" s="325"/>
    </row>
    <row r="259" spans="4:4">
      <c r="D259" s="325"/>
    </row>
    <row r="260" spans="4:4">
      <c r="D260" s="325"/>
    </row>
    <row r="261" spans="4:4">
      <c r="D261" s="325"/>
    </row>
    <row r="262" spans="4:4">
      <c r="D262" s="325"/>
    </row>
    <row r="263" spans="4:4">
      <c r="D263" s="325"/>
    </row>
    <row r="264" spans="4:4">
      <c r="D264" s="325"/>
    </row>
    <row r="265" spans="4:4">
      <c r="D265" s="325"/>
    </row>
    <row r="266" spans="4:4">
      <c r="D266" s="325"/>
    </row>
    <row r="267" spans="4:4">
      <c r="D267" s="325"/>
    </row>
    <row r="268" spans="4:4">
      <c r="D268" s="325"/>
    </row>
    <row r="269" spans="4:4">
      <c r="D269" s="325"/>
    </row>
    <row r="270" spans="4:4">
      <c r="D270" s="325"/>
    </row>
    <row r="271" spans="4:4">
      <c r="D271" s="325"/>
    </row>
    <row r="272" spans="4:4">
      <c r="D272" s="325"/>
    </row>
    <row r="273" spans="1:4">
      <c r="D273" s="325"/>
    </row>
    <row r="274" spans="1:4">
      <c r="D274" s="325"/>
    </row>
    <row r="275" spans="1:4">
      <c r="D275" s="325"/>
    </row>
    <row r="276" spans="1:4">
      <c r="D276" s="325"/>
    </row>
    <row r="277" spans="1:4">
      <c r="D277" s="325"/>
    </row>
    <row r="278" spans="1:4">
      <c r="D278" s="325"/>
    </row>
    <row r="279" spans="1:4">
      <c r="D279" s="325"/>
    </row>
    <row r="280" spans="1:4">
      <c r="D280" s="325"/>
    </row>
    <row r="281" spans="1:4">
      <c r="D281" s="325"/>
    </row>
    <row r="282" spans="1:4">
      <c r="D282" s="325"/>
    </row>
    <row r="283" spans="1:4">
      <c r="D283" s="325"/>
    </row>
    <row r="284" spans="1:4">
      <c r="D284" s="325"/>
    </row>
    <row r="285" spans="1:4">
      <c r="D285" s="325"/>
    </row>
    <row r="286" spans="1:4">
      <c r="D286" s="325"/>
    </row>
    <row r="287" spans="1:4">
      <c r="D287" s="325"/>
    </row>
    <row r="288" spans="1:4">
      <c r="A288" s="340"/>
      <c r="D288" s="325"/>
    </row>
    <row r="289" spans="4:4">
      <c r="D289" s="325"/>
    </row>
    <row r="290" spans="4:4">
      <c r="D290" s="325"/>
    </row>
    <row r="291" spans="4:4">
      <c r="D291" s="325"/>
    </row>
    <row r="292" spans="4:4">
      <c r="D292" s="325"/>
    </row>
    <row r="293" spans="4:4">
      <c r="D293" s="325"/>
    </row>
    <row r="294" spans="4:4">
      <c r="D294" s="325"/>
    </row>
    <row r="295" spans="4:4">
      <c r="D295" s="325"/>
    </row>
    <row r="296" spans="4:4">
      <c r="D296" s="325"/>
    </row>
    <row r="297" spans="4:4">
      <c r="D297" s="325"/>
    </row>
    <row r="298" spans="4:4">
      <c r="D298" s="325"/>
    </row>
    <row r="299" spans="4:4">
      <c r="D299" s="325"/>
    </row>
    <row r="300" spans="4:4">
      <c r="D300" s="325"/>
    </row>
    <row r="301" spans="4:4">
      <c r="D301" s="325"/>
    </row>
    <row r="302" spans="4:4">
      <c r="D302" s="325"/>
    </row>
    <row r="303" spans="4:4">
      <c r="D303" s="325"/>
    </row>
    <row r="304" spans="4:4">
      <c r="D304" s="325"/>
    </row>
    <row r="305" spans="4:4">
      <c r="D305" s="325"/>
    </row>
    <row r="306" spans="4:4">
      <c r="D306" s="325"/>
    </row>
    <row r="307" spans="4:4">
      <c r="D307" s="325"/>
    </row>
    <row r="308" spans="4:4">
      <c r="D308" s="325"/>
    </row>
    <row r="309" spans="4:4">
      <c r="D309" s="325"/>
    </row>
    <row r="310" spans="4:4">
      <c r="D310" s="325"/>
    </row>
    <row r="311" spans="4:4">
      <c r="D311" s="325"/>
    </row>
    <row r="312" spans="4:4">
      <c r="D312" s="325"/>
    </row>
    <row r="313" spans="4:4">
      <c r="D313" s="325"/>
    </row>
    <row r="314" spans="4:4">
      <c r="D314" s="325"/>
    </row>
    <row r="315" spans="4:4">
      <c r="D315" s="325"/>
    </row>
    <row r="316" spans="4:4">
      <c r="D316" s="325"/>
    </row>
    <row r="317" spans="4:4">
      <c r="D317" s="325"/>
    </row>
    <row r="318" spans="4:4">
      <c r="D318" s="325"/>
    </row>
    <row r="319" spans="4:4">
      <c r="D319" s="325"/>
    </row>
    <row r="320" spans="4:4">
      <c r="D320" s="325"/>
    </row>
    <row r="321" spans="1:4">
      <c r="D321" s="325"/>
    </row>
    <row r="322" spans="1:4">
      <c r="D322" s="325"/>
    </row>
    <row r="323" spans="1:4">
      <c r="A323" s="340"/>
      <c r="D323" s="325"/>
    </row>
    <row r="324" spans="1:4">
      <c r="D324" s="325"/>
    </row>
    <row r="325" spans="1:4">
      <c r="D325" s="325"/>
    </row>
    <row r="326" spans="1:4">
      <c r="D326" s="325"/>
    </row>
    <row r="327" spans="1:4">
      <c r="D327" s="325"/>
    </row>
    <row r="328" spans="1:4">
      <c r="D328" s="325"/>
    </row>
    <row r="329" spans="1:4">
      <c r="D329" s="325"/>
    </row>
    <row r="330" spans="1:4">
      <c r="D330" s="325"/>
    </row>
    <row r="331" spans="1:4">
      <c r="D331" s="325"/>
    </row>
    <row r="332" spans="1:4">
      <c r="D332" s="325"/>
    </row>
    <row r="333" spans="1:4">
      <c r="D333" s="325"/>
    </row>
    <row r="334" spans="1:4">
      <c r="D334" s="325"/>
    </row>
    <row r="335" spans="1:4">
      <c r="D335" s="325"/>
    </row>
    <row r="336" spans="1:4">
      <c r="D336" s="325"/>
    </row>
    <row r="337" spans="1:4">
      <c r="D337" s="325"/>
    </row>
    <row r="338" spans="1:4">
      <c r="D338" s="325"/>
    </row>
    <row r="339" spans="1:4">
      <c r="D339" s="325"/>
    </row>
    <row r="340" spans="1:4">
      <c r="D340" s="325"/>
    </row>
    <row r="341" spans="1:4">
      <c r="D341" s="325"/>
    </row>
    <row r="342" spans="1:4">
      <c r="D342" s="325"/>
    </row>
    <row r="343" spans="1:4">
      <c r="D343" s="325"/>
    </row>
    <row r="344" spans="1:4">
      <c r="A344" s="340"/>
      <c r="D344" s="325"/>
    </row>
    <row r="345" spans="1:4">
      <c r="D345" s="325"/>
    </row>
    <row r="346" spans="1:4">
      <c r="D346" s="325"/>
    </row>
    <row r="347" spans="1:4">
      <c r="D347" s="325"/>
    </row>
    <row r="348" spans="1:4">
      <c r="D348" s="325"/>
    </row>
    <row r="349" spans="1:4">
      <c r="D349" s="325"/>
    </row>
    <row r="350" spans="1:4">
      <c r="D350" s="325"/>
    </row>
    <row r="351" spans="1:4">
      <c r="D351" s="325"/>
    </row>
    <row r="352" spans="1:4">
      <c r="D352" s="325"/>
    </row>
    <row r="353" spans="1:4">
      <c r="D353" s="325"/>
    </row>
    <row r="354" spans="1:4">
      <c r="D354" s="325"/>
    </row>
    <row r="355" spans="1:4">
      <c r="D355" s="325"/>
    </row>
    <row r="356" spans="1:4">
      <c r="D356" s="325"/>
    </row>
    <row r="357" spans="1:4">
      <c r="D357" s="325"/>
    </row>
    <row r="358" spans="1:4">
      <c r="D358" s="325"/>
    </row>
    <row r="359" spans="1:4">
      <c r="D359" s="325"/>
    </row>
    <row r="360" spans="1:4">
      <c r="D360" s="325"/>
    </row>
    <row r="361" spans="1:4">
      <c r="D361" s="325"/>
    </row>
    <row r="362" spans="1:4">
      <c r="D362" s="325"/>
    </row>
    <row r="363" spans="1:4">
      <c r="D363" s="325"/>
    </row>
    <row r="364" spans="1:4">
      <c r="D364" s="325"/>
    </row>
    <row r="365" spans="1:4">
      <c r="D365" s="325"/>
    </row>
    <row r="366" spans="1:4">
      <c r="A366" s="340"/>
      <c r="D366" s="325"/>
    </row>
    <row r="367" spans="1:4">
      <c r="D367" s="325"/>
    </row>
    <row r="368" spans="1:4">
      <c r="D368" s="325"/>
    </row>
    <row r="369" spans="1:4">
      <c r="D369" s="325"/>
    </row>
    <row r="370" spans="1:4">
      <c r="D370" s="325"/>
    </row>
    <row r="371" spans="1:4">
      <c r="D371" s="325"/>
    </row>
    <row r="372" spans="1:4">
      <c r="D372" s="325"/>
    </row>
    <row r="373" spans="1:4">
      <c r="D373" s="325"/>
    </row>
    <row r="374" spans="1:4">
      <c r="A374" s="340"/>
      <c r="B374" s="348"/>
      <c r="C374" s="340"/>
      <c r="D374" s="325"/>
    </row>
    <row r="375" spans="1:4">
      <c r="D375" s="325"/>
    </row>
    <row r="376" spans="1:4">
      <c r="D376" s="325"/>
    </row>
    <row r="377" spans="1:4">
      <c r="D377" s="325"/>
    </row>
    <row r="378" spans="1:4">
      <c r="D378" s="325"/>
    </row>
    <row r="379" spans="1:4">
      <c r="D379" s="325"/>
    </row>
    <row r="380" spans="1:4">
      <c r="D380" s="325"/>
    </row>
    <row r="381" spans="1:4">
      <c r="D381" s="325"/>
    </row>
    <row r="382" spans="1:4">
      <c r="D382" s="325"/>
    </row>
    <row r="383" spans="1:4">
      <c r="D383" s="325"/>
    </row>
    <row r="384" spans="1:4">
      <c r="D384" s="325"/>
    </row>
    <row r="385" spans="4:4">
      <c r="D385" s="325"/>
    </row>
    <row r="386" spans="4:4">
      <c r="D386" s="325"/>
    </row>
    <row r="387" spans="4:4">
      <c r="D387" s="325"/>
    </row>
    <row r="388" spans="4:4">
      <c r="D388" s="325"/>
    </row>
    <row r="389" spans="4:4">
      <c r="D389" s="325"/>
    </row>
    <row r="390" spans="4:4">
      <c r="D390" s="325"/>
    </row>
    <row r="391" spans="4:4">
      <c r="D391" s="325"/>
    </row>
    <row r="392" spans="4:4">
      <c r="D392" s="325"/>
    </row>
    <row r="393" spans="4:4">
      <c r="D393" s="325"/>
    </row>
    <row r="394" spans="4:4">
      <c r="D394" s="325"/>
    </row>
    <row r="395" spans="4:4">
      <c r="D395" s="325"/>
    </row>
    <row r="396" spans="4:4">
      <c r="D396" s="325"/>
    </row>
    <row r="397" spans="4:4">
      <c r="D397" s="325"/>
    </row>
    <row r="398" spans="4:4">
      <c r="D398" s="325"/>
    </row>
    <row r="399" spans="4:4">
      <c r="D399" s="325"/>
    </row>
    <row r="400" spans="4:4">
      <c r="D400" s="325"/>
    </row>
    <row r="401" spans="4:4">
      <c r="D401" s="325"/>
    </row>
    <row r="402" spans="4:4">
      <c r="D402" s="325"/>
    </row>
    <row r="403" spans="4:4">
      <c r="D403" s="325"/>
    </row>
    <row r="404" spans="4:4">
      <c r="D404" s="325"/>
    </row>
    <row r="405" spans="4:4">
      <c r="D405" s="325"/>
    </row>
    <row r="406" spans="4:4">
      <c r="D406" s="325"/>
    </row>
    <row r="407" spans="4:4">
      <c r="D407" s="325"/>
    </row>
    <row r="408" spans="4:4">
      <c r="D408" s="325"/>
    </row>
    <row r="409" spans="4:4">
      <c r="D409" s="325"/>
    </row>
    <row r="410" spans="4:4">
      <c r="D410" s="325"/>
    </row>
    <row r="411" spans="4:4">
      <c r="D411" s="325"/>
    </row>
    <row r="412" spans="4:4">
      <c r="D412" s="325"/>
    </row>
    <row r="413" spans="4:4">
      <c r="D413" s="325"/>
    </row>
    <row r="414" spans="4:4">
      <c r="D414" s="325"/>
    </row>
    <row r="415" spans="4:4">
      <c r="D415" s="325"/>
    </row>
    <row r="416" spans="4:4">
      <c r="D416" s="325"/>
    </row>
    <row r="417" spans="1:4">
      <c r="D417" s="325"/>
    </row>
    <row r="418" spans="1:4">
      <c r="D418" s="325"/>
    </row>
    <row r="419" spans="1:4">
      <c r="D419" s="325"/>
    </row>
    <row r="420" spans="1:4">
      <c r="D420" s="325"/>
    </row>
    <row r="421" spans="1:4">
      <c r="D421" s="325"/>
    </row>
    <row r="422" spans="1:4">
      <c r="D422" s="325"/>
    </row>
    <row r="423" spans="1:4">
      <c r="D423" s="325"/>
    </row>
    <row r="424" spans="1:4">
      <c r="D424" s="325"/>
    </row>
    <row r="425" spans="1:4">
      <c r="D425" s="325"/>
    </row>
    <row r="426" spans="1:4">
      <c r="D426" s="325"/>
    </row>
    <row r="427" spans="1:4">
      <c r="D427" s="325"/>
    </row>
    <row r="428" spans="1:4">
      <c r="D428" s="325"/>
    </row>
    <row r="429" spans="1:4">
      <c r="D429" s="325"/>
    </row>
    <row r="430" spans="1:4">
      <c r="D430" s="325"/>
    </row>
    <row r="431" spans="1:4">
      <c r="D431" s="325"/>
    </row>
    <row r="432" spans="1:4">
      <c r="A432" s="340"/>
      <c r="D432" s="325"/>
    </row>
    <row r="433" spans="4:4">
      <c r="D433" s="325"/>
    </row>
    <row r="434" spans="4:4">
      <c r="D434" s="325"/>
    </row>
    <row r="435" spans="4:4">
      <c r="D435" s="325"/>
    </row>
    <row r="436" spans="4:4">
      <c r="D436" s="325"/>
    </row>
    <row r="437" spans="4:4">
      <c r="D437" s="325"/>
    </row>
    <row r="438" spans="4:4">
      <c r="D438" s="349"/>
    </row>
    <row r="439" spans="4:4">
      <c r="D439" s="349"/>
    </row>
    <row r="440" spans="4:4">
      <c r="D440" s="349"/>
    </row>
    <row r="441" spans="4:4">
      <c r="D441" s="349"/>
    </row>
    <row r="442" spans="4:4">
      <c r="D442" s="349"/>
    </row>
    <row r="443" spans="4:4">
      <c r="D443" s="349"/>
    </row>
    <row r="444" spans="4:4">
      <c r="D444" s="349"/>
    </row>
    <row r="445" spans="4:4">
      <c r="D445" s="349"/>
    </row>
    <row r="446" spans="4:4">
      <c r="D446" s="349"/>
    </row>
    <row r="447" spans="4:4">
      <c r="D447" s="349"/>
    </row>
    <row r="448" spans="4:4">
      <c r="D448" s="349"/>
    </row>
    <row r="449" spans="4:4">
      <c r="D449" s="349"/>
    </row>
    <row r="450" spans="4:4">
      <c r="D450" s="349"/>
    </row>
    <row r="451" spans="4:4">
      <c r="D451" s="349"/>
    </row>
    <row r="452" spans="4:4">
      <c r="D452" s="349"/>
    </row>
    <row r="453" spans="4:4">
      <c r="D453" s="349"/>
    </row>
    <row r="454" spans="4:4">
      <c r="D454" s="349"/>
    </row>
    <row r="455" spans="4:4">
      <c r="D455" s="349"/>
    </row>
    <row r="456" spans="4:4">
      <c r="D456" s="349"/>
    </row>
    <row r="457" spans="4:4">
      <c r="D457" s="349"/>
    </row>
    <row r="458" spans="4:4">
      <c r="D458" s="349"/>
    </row>
    <row r="459" spans="4:4">
      <c r="D459" s="349"/>
    </row>
    <row r="460" spans="4:4">
      <c r="D460" s="349"/>
    </row>
    <row r="461" spans="4:4">
      <c r="D461" s="349"/>
    </row>
    <row r="462" spans="4:4">
      <c r="D462" s="349"/>
    </row>
    <row r="463" spans="4:4">
      <c r="D463" s="349"/>
    </row>
    <row r="464" spans="4:4">
      <c r="D464" s="349"/>
    </row>
    <row r="465" spans="4:4">
      <c r="D465" s="349"/>
    </row>
    <row r="466" spans="4:4">
      <c r="D466" s="349"/>
    </row>
    <row r="467" spans="4:4">
      <c r="D467" s="349"/>
    </row>
    <row r="468" spans="4:4">
      <c r="D468" s="349"/>
    </row>
    <row r="469" spans="4:4">
      <c r="D469" s="349"/>
    </row>
    <row r="470" spans="4:4">
      <c r="D470" s="349"/>
    </row>
    <row r="471" spans="4:4">
      <c r="D471" s="349"/>
    </row>
    <row r="472" spans="4:4">
      <c r="D472" s="349"/>
    </row>
    <row r="473" spans="4:4">
      <c r="D473" s="349"/>
    </row>
    <row r="474" spans="4:4">
      <c r="D474" s="349"/>
    </row>
    <row r="475" spans="4:4">
      <c r="D475" s="349"/>
    </row>
    <row r="476" spans="4:4">
      <c r="D476" s="349"/>
    </row>
    <row r="477" spans="4:4">
      <c r="D477" s="349"/>
    </row>
    <row r="478" spans="4:4">
      <c r="D478" s="349"/>
    </row>
    <row r="479" spans="4:4">
      <c r="D479" s="349"/>
    </row>
    <row r="480" spans="4:4">
      <c r="D480" s="349"/>
    </row>
    <row r="481" spans="1:4">
      <c r="D481" s="349"/>
    </row>
    <row r="482" spans="1:4">
      <c r="D482" s="349"/>
    </row>
    <row r="483" spans="1:4">
      <c r="D483" s="349"/>
    </row>
    <row r="484" spans="1:4">
      <c r="D484" s="349"/>
    </row>
    <row r="485" spans="1:4">
      <c r="D485" s="349"/>
    </row>
    <row r="486" spans="1:4">
      <c r="D486" s="349"/>
    </row>
    <row r="487" spans="1:4">
      <c r="A487" s="340"/>
    </row>
    <row r="488" spans="1:4">
      <c r="D488" s="350"/>
    </row>
    <row r="489" spans="1:4">
      <c r="D489" s="349"/>
    </row>
    <row r="490" spans="1:4">
      <c r="D490" s="349"/>
    </row>
    <row r="491" spans="1:4">
      <c r="D491" s="349"/>
    </row>
    <row r="492" spans="1:4">
      <c r="D492" s="349"/>
    </row>
    <row r="493" spans="1:4">
      <c r="D493" s="349"/>
    </row>
    <row r="494" spans="1:4">
      <c r="D494" s="349"/>
    </row>
    <row r="495" spans="1:4">
      <c r="D495" s="349"/>
    </row>
    <row r="496" spans="1:4">
      <c r="D496" s="349"/>
    </row>
    <row r="497" spans="4:4">
      <c r="D497" s="349"/>
    </row>
    <row r="498" spans="4:4">
      <c r="D498" s="349"/>
    </row>
    <row r="499" spans="4:4">
      <c r="D499" s="349"/>
    </row>
    <row r="500" spans="4:4">
      <c r="D500" s="349"/>
    </row>
    <row r="501" spans="4:4">
      <c r="D501" s="349"/>
    </row>
    <row r="502" spans="4:4">
      <c r="D502" s="349"/>
    </row>
    <row r="503" spans="4:4">
      <c r="D503" s="349"/>
    </row>
    <row r="504" spans="4:4">
      <c r="D504" s="349"/>
    </row>
    <row r="505" spans="4:4">
      <c r="D505" s="349"/>
    </row>
    <row r="506" spans="4:4">
      <c r="D506" s="349"/>
    </row>
    <row r="507" spans="4:4">
      <c r="D507" s="349"/>
    </row>
    <row r="508" spans="4:4">
      <c r="D508" s="349"/>
    </row>
    <row r="509" spans="4:4">
      <c r="D509" s="349"/>
    </row>
    <row r="510" spans="4:4">
      <c r="D510" s="349"/>
    </row>
    <row r="511" spans="4:4">
      <c r="D511" s="349"/>
    </row>
    <row r="512" spans="4:4">
      <c r="D512" s="349"/>
    </row>
    <row r="513" spans="4:4">
      <c r="D513" s="349"/>
    </row>
    <row r="514" spans="4:4">
      <c r="D514" s="349"/>
    </row>
    <row r="515" spans="4:4">
      <c r="D515" s="349"/>
    </row>
    <row r="516" spans="4:4">
      <c r="D516" s="349"/>
    </row>
    <row r="517" spans="4:4">
      <c r="D517" s="349"/>
    </row>
    <row r="518" spans="4:4">
      <c r="D518" s="349"/>
    </row>
    <row r="519" spans="4:4">
      <c r="D519" s="349"/>
    </row>
    <row r="520" spans="4:4">
      <c r="D520" s="349"/>
    </row>
    <row r="521" spans="4:4">
      <c r="D521" s="349"/>
    </row>
    <row r="522" spans="4:4">
      <c r="D522" s="349"/>
    </row>
    <row r="523" spans="4:4">
      <c r="D523" s="349"/>
    </row>
    <row r="524" spans="4:4">
      <c r="D524" s="349"/>
    </row>
    <row r="525" spans="4:4">
      <c r="D525" s="349"/>
    </row>
    <row r="526" spans="4:4">
      <c r="D526" s="349"/>
    </row>
    <row r="527" spans="4:4">
      <c r="D527" s="349"/>
    </row>
    <row r="528" spans="4:4">
      <c r="D528" s="349"/>
    </row>
    <row r="529" spans="1:4">
      <c r="D529" s="349"/>
    </row>
    <row r="530" spans="1:4">
      <c r="D530" s="349"/>
    </row>
    <row r="531" spans="1:4">
      <c r="D531" s="349"/>
    </row>
    <row r="532" spans="1:4">
      <c r="A532" s="340"/>
    </row>
    <row r="533" spans="1:4">
      <c r="D533" s="350"/>
    </row>
    <row r="534" spans="1:4">
      <c r="D534" s="349"/>
    </row>
    <row r="535" spans="1:4">
      <c r="D535" s="349"/>
    </row>
    <row r="536" spans="1:4">
      <c r="D536" s="349"/>
    </row>
    <row r="537" spans="1:4">
      <c r="D537" s="349"/>
    </row>
    <row r="538" spans="1:4">
      <c r="D538" s="349"/>
    </row>
    <row r="539" spans="1:4">
      <c r="D539" s="349"/>
    </row>
    <row r="540" spans="1:4">
      <c r="D540" s="349"/>
    </row>
    <row r="541" spans="1:4">
      <c r="D541" s="349"/>
    </row>
    <row r="542" spans="1:4">
      <c r="A542" s="340"/>
    </row>
    <row r="543" spans="1:4">
      <c r="D543" s="350"/>
    </row>
    <row r="544" spans="1:4">
      <c r="D544" s="349"/>
    </row>
    <row r="545" spans="4:4">
      <c r="D545" s="349"/>
    </row>
    <row r="546" spans="4:4">
      <c r="D546" s="349"/>
    </row>
    <row r="547" spans="4:4">
      <c r="D547" s="349"/>
    </row>
    <row r="548" spans="4:4">
      <c r="D548" s="349"/>
    </row>
    <row r="549" spans="4:4">
      <c r="D549" s="349"/>
    </row>
    <row r="550" spans="4:4">
      <c r="D550" s="349"/>
    </row>
    <row r="551" spans="4:4">
      <c r="D551" s="349"/>
    </row>
    <row r="552" spans="4:4">
      <c r="D552" s="349"/>
    </row>
    <row r="553" spans="4:4">
      <c r="D553" s="349"/>
    </row>
    <row r="554" spans="4:4">
      <c r="D554" s="349"/>
    </row>
    <row r="555" spans="4:4">
      <c r="D555" s="349"/>
    </row>
    <row r="556" spans="4:4">
      <c r="D556" s="349"/>
    </row>
    <row r="557" spans="4:4">
      <c r="D557" s="349"/>
    </row>
    <row r="558" spans="4:4">
      <c r="D558" s="349"/>
    </row>
    <row r="559" spans="4:4">
      <c r="D559" s="349"/>
    </row>
    <row r="560" spans="4:4">
      <c r="D560" s="349"/>
    </row>
    <row r="561" spans="1:4">
      <c r="D561" s="349"/>
    </row>
    <row r="562" spans="1:4">
      <c r="D562" s="349"/>
    </row>
    <row r="563" spans="1:4">
      <c r="A563" s="340"/>
    </row>
    <row r="564" spans="1:4">
      <c r="D564" s="350"/>
    </row>
    <row r="565" spans="1:4">
      <c r="D565" s="349"/>
    </row>
    <row r="566" spans="1:4">
      <c r="D566" s="349"/>
    </row>
    <row r="567" spans="1:4">
      <c r="D567" s="349"/>
    </row>
    <row r="568" spans="1:4">
      <c r="D568" s="349"/>
    </row>
    <row r="569" spans="1:4">
      <c r="D569" s="349"/>
    </row>
    <row r="570" spans="1:4">
      <c r="D570" s="349"/>
    </row>
    <row r="571" spans="1:4">
      <c r="D571" s="349"/>
    </row>
  </sheetData>
  <mergeCells count="43">
    <mergeCell ref="B211:D211"/>
    <mergeCell ref="B212:D212"/>
    <mergeCell ref="B213:D213"/>
    <mergeCell ref="B178:D178"/>
    <mergeCell ref="A180:F180"/>
    <mergeCell ref="A208:F208"/>
    <mergeCell ref="B209:D209"/>
    <mergeCell ref="B210:D210"/>
    <mergeCell ref="A173:F173"/>
    <mergeCell ref="B174:D174"/>
    <mergeCell ref="B175:D175"/>
    <mergeCell ref="B176:D176"/>
    <mergeCell ref="B177:D177"/>
    <mergeCell ref="B140:D140"/>
    <mergeCell ref="B141:D141"/>
    <mergeCell ref="B142:D142"/>
    <mergeCell ref="B143:D143"/>
    <mergeCell ref="A145:F145"/>
    <mergeCell ref="B107:D107"/>
    <mergeCell ref="B108:D108"/>
    <mergeCell ref="A110:F110"/>
    <mergeCell ref="A138:F138"/>
    <mergeCell ref="B139:D139"/>
    <mergeCell ref="A75:F75"/>
    <mergeCell ref="A103:F103"/>
    <mergeCell ref="B104:D104"/>
    <mergeCell ref="B105:D105"/>
    <mergeCell ref="B106:D106"/>
    <mergeCell ref="B69:D69"/>
    <mergeCell ref="B70:D70"/>
    <mergeCell ref="B71:D71"/>
    <mergeCell ref="B72:D72"/>
    <mergeCell ref="B73:D73"/>
    <mergeCell ref="B36:D36"/>
    <mergeCell ref="B37:D37"/>
    <mergeCell ref="B38:D38"/>
    <mergeCell ref="A40:F40"/>
    <mergeCell ref="A68:F68"/>
    <mergeCell ref="A1:F1"/>
    <mergeCell ref="A5:F5"/>
    <mergeCell ref="A33:F33"/>
    <mergeCell ref="B34:D34"/>
    <mergeCell ref="B35:D35"/>
  </mergeCells>
  <pageMargins left="0.70833333333333304" right="0.70833333333333304" top="0.78749999999999998" bottom="0.78749999999999998" header="0.511811023622047" footer="0.511811023622047"/>
  <pageSetup paperSize="9" scale="90" orientation="portrait" horizontalDpi="300" verticalDpi="300" r:id="rId1"/>
  <rowBreaks count="5" manualBreakCount="5">
    <brk id="39" max="16383" man="1"/>
    <brk id="74" max="16383" man="1"/>
    <brk id="109" max="16383" man="1"/>
    <brk id="144" max="16383" man="1"/>
    <brk id="17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J45"/>
  <sheetViews>
    <sheetView view="pageBreakPreview" zoomScale="110" zoomScaleNormal="100" zoomScalePageLayoutView="110" workbookViewId="0">
      <selection activeCell="W11" sqref="W11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6" width="8.7109375" style="82" customWidth="1"/>
    <col min="17" max="17" width="8.7109375" style="80" customWidth="1"/>
    <col min="18" max="18" width="8.85546875" style="82" customWidth="1"/>
    <col min="19" max="19" width="8.85546875" style="80" customWidth="1"/>
    <col min="20" max="20" width="5.28515625" style="79" customWidth="1"/>
    <col min="21" max="21" width="13.7109375" style="79" customWidth="1"/>
    <col min="22" max="22" width="10" style="79" customWidth="1"/>
    <col min="23" max="23" width="7" style="79" customWidth="1"/>
    <col min="24" max="241" width="9.140625" style="83" customWidth="1"/>
    <col min="242" max="242" width="2.7109375" style="83" customWidth="1"/>
    <col min="243" max="243" width="17.5703125" style="83" customWidth="1"/>
    <col min="244" max="244" width="11.5703125" style="83" hidden="1" customWidth="1"/>
    <col min="245" max="16384" width="1.7109375" style="83"/>
  </cols>
  <sheetData>
    <row r="1" spans="1:244" s="86" customFormat="1" ht="36">
      <c r="A1" s="518" t="s">
        <v>474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85"/>
    </row>
    <row r="2" spans="1:244" s="85" customFormat="1" ht="21">
      <c r="D2" s="87"/>
      <c r="F2" s="88"/>
      <c r="G2" s="87"/>
      <c r="I2" s="88"/>
      <c r="J2" s="89"/>
      <c r="L2" s="88"/>
      <c r="M2" s="89"/>
      <c r="O2" s="88"/>
      <c r="P2" s="90"/>
      <c r="Q2" s="87"/>
      <c r="R2" s="89"/>
      <c r="S2" s="87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</row>
    <row r="3" spans="1:244" s="86" customFormat="1" ht="21">
      <c r="A3" s="567"/>
      <c r="B3" s="568" t="s">
        <v>117</v>
      </c>
      <c r="C3" s="93" t="s">
        <v>118</v>
      </c>
      <c r="D3" s="520" t="s">
        <v>475</v>
      </c>
      <c r="E3" s="520"/>
      <c r="F3" s="520"/>
      <c r="G3" s="520" t="s">
        <v>475</v>
      </c>
      <c r="H3" s="520"/>
      <c r="I3" s="520"/>
      <c r="J3" s="520" t="s">
        <v>475</v>
      </c>
      <c r="K3" s="520"/>
      <c r="L3" s="520"/>
      <c r="M3" s="520" t="s">
        <v>475</v>
      </c>
      <c r="N3" s="520"/>
      <c r="O3" s="520"/>
      <c r="P3" s="520" t="s">
        <v>123</v>
      </c>
      <c r="Q3" s="520" t="s">
        <v>124</v>
      </c>
      <c r="R3" s="520" t="s">
        <v>125</v>
      </c>
      <c r="S3" s="520"/>
      <c r="T3" s="520" t="s">
        <v>126</v>
      </c>
      <c r="U3" s="520"/>
      <c r="V3" s="569" t="s">
        <v>14</v>
      </c>
      <c r="W3" s="87"/>
      <c r="X3" s="97"/>
      <c r="Y3" s="97"/>
      <c r="Z3" s="97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</row>
    <row r="4" spans="1:244" s="86" customFormat="1" ht="21">
      <c r="A4" s="567"/>
      <c r="B4" s="568"/>
      <c r="C4" s="304"/>
      <c r="D4" s="520" t="s">
        <v>476</v>
      </c>
      <c r="E4" s="520"/>
      <c r="F4" s="520"/>
      <c r="G4" s="520" t="s">
        <v>476</v>
      </c>
      <c r="H4" s="520"/>
      <c r="I4" s="520"/>
      <c r="J4" s="520" t="s">
        <v>476</v>
      </c>
      <c r="K4" s="520"/>
      <c r="L4" s="520"/>
      <c r="M4" s="520" t="s">
        <v>476</v>
      </c>
      <c r="N4" s="520"/>
      <c r="O4" s="520"/>
      <c r="P4" s="520"/>
      <c r="Q4" s="520"/>
      <c r="R4" s="520" t="s">
        <v>476</v>
      </c>
      <c r="S4" s="520"/>
      <c r="T4" s="520"/>
      <c r="U4" s="520"/>
      <c r="V4" s="569"/>
      <c r="W4" s="87"/>
      <c r="X4" s="97"/>
      <c r="Y4" s="97"/>
      <c r="Z4" s="97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</row>
    <row r="5" spans="1:244" s="86" customFormat="1" ht="21">
      <c r="A5" s="570">
        <v>1</v>
      </c>
      <c r="B5" s="571" t="s">
        <v>477</v>
      </c>
      <c r="C5" s="100">
        <v>777644380</v>
      </c>
      <c r="D5" s="572"/>
      <c r="E5" s="572"/>
      <c r="F5" s="572"/>
      <c r="G5" s="104">
        <v>2</v>
      </c>
      <c r="H5" s="105" t="s">
        <v>128</v>
      </c>
      <c r="I5" s="106">
        <v>0</v>
      </c>
      <c r="J5" s="104">
        <v>2</v>
      </c>
      <c r="K5" s="105" t="s">
        <v>128</v>
      </c>
      <c r="L5" s="106">
        <v>0</v>
      </c>
      <c r="M5" s="104">
        <v>0</v>
      </c>
      <c r="N5" s="105" t="s">
        <v>128</v>
      </c>
      <c r="O5" s="106">
        <v>0</v>
      </c>
      <c r="P5" s="573">
        <f>IF(G5&gt;I5,1,0)+IF(J5&gt;L5,1,0)+IF(M5&gt;O5,1,0)</f>
        <v>2</v>
      </c>
      <c r="Q5" s="521">
        <f>IF(G5&lt;I5,1,0)+IF(J5&lt;L5,1,0)+IF(M5&lt;O5,1,0)</f>
        <v>0</v>
      </c>
      <c r="R5" s="109">
        <f>G5+J5+M5</f>
        <v>4</v>
      </c>
      <c r="S5" s="108">
        <f>I5+L5+O5</f>
        <v>0</v>
      </c>
      <c r="T5" s="521">
        <f>P5*2+Q5*1</f>
        <v>4</v>
      </c>
      <c r="U5" s="521"/>
      <c r="V5" s="574">
        <f>1+IF(T5&lt;T7,1,0)+IF(T5&lt;T9,1,0)+IF(T5&lt;T11,1,0)</f>
        <v>1</v>
      </c>
      <c r="W5" s="85"/>
      <c r="X5" s="97"/>
      <c r="Y5" s="97"/>
      <c r="Z5" s="111"/>
    </row>
    <row r="6" spans="1:244" s="86" customFormat="1" ht="21">
      <c r="A6" s="570"/>
      <c r="B6" s="571"/>
      <c r="C6" s="278"/>
      <c r="D6" s="572"/>
      <c r="E6" s="572"/>
      <c r="F6" s="572"/>
      <c r="G6" s="104">
        <v>50</v>
      </c>
      <c r="H6" s="105" t="s">
        <v>128</v>
      </c>
      <c r="I6" s="106">
        <v>30</v>
      </c>
      <c r="J6" s="104">
        <v>50</v>
      </c>
      <c r="K6" s="105" t="s">
        <v>128</v>
      </c>
      <c r="L6" s="106">
        <v>28</v>
      </c>
      <c r="M6" s="104">
        <v>0</v>
      </c>
      <c r="N6" s="105" t="s">
        <v>128</v>
      </c>
      <c r="O6" s="106">
        <v>0</v>
      </c>
      <c r="P6" s="573"/>
      <c r="Q6" s="521"/>
      <c r="R6" s="109">
        <f>G6+J6+M6</f>
        <v>100</v>
      </c>
      <c r="S6" s="108">
        <f>I6+L6+O6</f>
        <v>58</v>
      </c>
      <c r="T6" s="521"/>
      <c r="U6" s="521"/>
      <c r="V6" s="574"/>
      <c r="W6" s="85"/>
      <c r="X6" s="97"/>
      <c r="Y6" s="97"/>
      <c r="Z6" s="111"/>
    </row>
    <row r="7" spans="1:244" s="86" customFormat="1" ht="21">
      <c r="A7" s="570">
        <v>2</v>
      </c>
      <c r="B7" s="571" t="s">
        <v>144</v>
      </c>
      <c r="C7" s="100">
        <v>602693433</v>
      </c>
      <c r="D7" s="104">
        <f>I5</f>
        <v>0</v>
      </c>
      <c r="E7" s="112" t="s">
        <v>128</v>
      </c>
      <c r="F7" s="106">
        <f>G5</f>
        <v>2</v>
      </c>
      <c r="G7" s="575"/>
      <c r="H7" s="575"/>
      <c r="I7" s="575"/>
      <c r="J7" s="104">
        <v>2</v>
      </c>
      <c r="K7" s="105" t="s">
        <v>128</v>
      </c>
      <c r="L7" s="106">
        <v>0</v>
      </c>
      <c r="M7" s="104">
        <v>0</v>
      </c>
      <c r="N7" s="105" t="s">
        <v>128</v>
      </c>
      <c r="O7" s="106">
        <v>0</v>
      </c>
      <c r="P7" s="573">
        <f>IF(D7&gt;F7,1,0)+IF(J7&gt;L7,1,0)+IF(M7&gt;O7,1,0)</f>
        <v>1</v>
      </c>
      <c r="Q7" s="521">
        <f>IF(D7&lt;F7,1,0)+IF(J7&lt;L7,1,0)+IF(M7&lt;O7,1,0)</f>
        <v>1</v>
      </c>
      <c r="R7" s="109">
        <f>D7+J7+M7</f>
        <v>2</v>
      </c>
      <c r="S7" s="108">
        <f>F7+L7+O7</f>
        <v>2</v>
      </c>
      <c r="T7" s="521">
        <f>P7*2+Q7*1</f>
        <v>3</v>
      </c>
      <c r="U7" s="521"/>
      <c r="V7" s="574">
        <f>1+IF(T7&lt;T5,1,0)+IF(T7&lt;T9,1,0)+IF(T7&lt;T11,1,0)</f>
        <v>2</v>
      </c>
      <c r="W7" s="85"/>
      <c r="X7" s="97"/>
      <c r="Y7" s="97"/>
      <c r="Z7" s="111"/>
    </row>
    <row r="8" spans="1:244" s="86" customFormat="1" ht="21">
      <c r="A8" s="570"/>
      <c r="B8" s="571"/>
      <c r="C8" s="100"/>
      <c r="D8" s="104">
        <f>I6</f>
        <v>30</v>
      </c>
      <c r="E8" s="112" t="s">
        <v>128</v>
      </c>
      <c r="F8" s="106">
        <f>G6</f>
        <v>50</v>
      </c>
      <c r="G8" s="575"/>
      <c r="H8" s="575"/>
      <c r="I8" s="575"/>
      <c r="J8" s="104">
        <v>50</v>
      </c>
      <c r="K8" s="105" t="s">
        <v>128</v>
      </c>
      <c r="L8" s="106">
        <v>36</v>
      </c>
      <c r="M8" s="104">
        <v>0</v>
      </c>
      <c r="N8" s="105" t="s">
        <v>128</v>
      </c>
      <c r="O8" s="106">
        <v>0</v>
      </c>
      <c r="P8" s="573"/>
      <c r="Q8" s="521"/>
      <c r="R8" s="109">
        <f>D8+J8+M8</f>
        <v>80</v>
      </c>
      <c r="S8" s="108">
        <f>F8+L8+O8</f>
        <v>86</v>
      </c>
      <c r="T8" s="521"/>
      <c r="U8" s="521"/>
      <c r="V8" s="574"/>
      <c r="W8" s="85"/>
      <c r="X8" s="97"/>
      <c r="Y8" s="97"/>
      <c r="Z8" s="111"/>
    </row>
    <row r="9" spans="1:244" s="86" customFormat="1" ht="21">
      <c r="A9" s="570">
        <v>3</v>
      </c>
      <c r="B9" s="571" t="s">
        <v>478</v>
      </c>
      <c r="C9" s="100">
        <v>602235700</v>
      </c>
      <c r="D9" s="104">
        <f>L5</f>
        <v>0</v>
      </c>
      <c r="E9" s="112" t="s">
        <v>128</v>
      </c>
      <c r="F9" s="106">
        <f>J5</f>
        <v>2</v>
      </c>
      <c r="G9" s="104">
        <f>L7</f>
        <v>0</v>
      </c>
      <c r="H9" s="112" t="s">
        <v>128</v>
      </c>
      <c r="I9" s="106">
        <f>J7</f>
        <v>2</v>
      </c>
      <c r="J9" s="575"/>
      <c r="K9" s="575"/>
      <c r="L9" s="575"/>
      <c r="M9" s="104">
        <v>0</v>
      </c>
      <c r="N9" s="105" t="s">
        <v>128</v>
      </c>
      <c r="O9" s="106">
        <v>0</v>
      </c>
      <c r="P9" s="573">
        <f>IF(D9&gt;F9,1,0)+IF(G9&gt;I9,1,0)+IF(M9&gt;O9,1,0)</f>
        <v>0</v>
      </c>
      <c r="Q9" s="521">
        <f>IF(D9&lt;F9,1,0)+IF(G9&lt;I9,1,0)+IF(M9&lt;O9,1,0)</f>
        <v>2</v>
      </c>
      <c r="R9" s="109">
        <f>D9+G9+M9</f>
        <v>0</v>
      </c>
      <c r="S9" s="108">
        <f>F9+I9+O9</f>
        <v>4</v>
      </c>
      <c r="T9" s="521">
        <f>P9*2+Q9*1</f>
        <v>2</v>
      </c>
      <c r="U9" s="521"/>
      <c r="V9" s="574">
        <f>1+IF(T9&lt;T5,1,0)+IF(T9&lt;T7,1,0)+IF(T9&lt;T11,1,0)</f>
        <v>3</v>
      </c>
      <c r="W9" s="85"/>
      <c r="X9" s="97"/>
      <c r="Y9" s="97"/>
      <c r="Z9" s="111"/>
    </row>
    <row r="10" spans="1:244" s="86" customFormat="1" ht="21">
      <c r="A10" s="570"/>
      <c r="B10" s="571"/>
      <c r="C10" s="100"/>
      <c r="D10" s="104">
        <f>L6</f>
        <v>28</v>
      </c>
      <c r="E10" s="112" t="s">
        <v>128</v>
      </c>
      <c r="F10" s="106">
        <f>J6</f>
        <v>50</v>
      </c>
      <c r="G10" s="104">
        <f>L8</f>
        <v>36</v>
      </c>
      <c r="H10" s="112" t="s">
        <v>128</v>
      </c>
      <c r="I10" s="106">
        <f>J8</f>
        <v>50</v>
      </c>
      <c r="J10" s="575"/>
      <c r="K10" s="575"/>
      <c r="L10" s="575"/>
      <c r="M10" s="104">
        <v>0</v>
      </c>
      <c r="N10" s="105" t="s">
        <v>128</v>
      </c>
      <c r="O10" s="106">
        <v>0</v>
      </c>
      <c r="P10" s="573"/>
      <c r="Q10" s="521"/>
      <c r="R10" s="109">
        <f>D10+G10+M10</f>
        <v>64</v>
      </c>
      <c r="S10" s="108">
        <f>F10+I10+O10</f>
        <v>100</v>
      </c>
      <c r="T10" s="521"/>
      <c r="U10" s="521"/>
      <c r="V10" s="574"/>
      <c r="W10" s="85"/>
      <c r="X10" s="97"/>
      <c r="Y10" s="97"/>
      <c r="Z10" s="111"/>
    </row>
    <row r="11" spans="1:244" ht="21">
      <c r="A11" s="570">
        <v>4</v>
      </c>
      <c r="B11" s="571" t="s">
        <v>151</v>
      </c>
      <c r="C11" s="278">
        <v>737215132</v>
      </c>
      <c r="D11" s="104">
        <f>O5</f>
        <v>0</v>
      </c>
      <c r="E11" s="112" t="s">
        <v>128</v>
      </c>
      <c r="F11" s="106">
        <f>M5</f>
        <v>0</v>
      </c>
      <c r="G11" s="104">
        <f>O7</f>
        <v>0</v>
      </c>
      <c r="H11" s="112" t="s">
        <v>128</v>
      </c>
      <c r="I11" s="106">
        <f>M7</f>
        <v>0</v>
      </c>
      <c r="J11" s="104">
        <f>O9</f>
        <v>0</v>
      </c>
      <c r="K11" s="112" t="s">
        <v>128</v>
      </c>
      <c r="L11" s="106">
        <f>M9</f>
        <v>0</v>
      </c>
      <c r="M11" s="575"/>
      <c r="N11" s="575"/>
      <c r="O11" s="575"/>
      <c r="P11" s="573">
        <f>IF(D11&gt;F11,1,0)+IF(G11&gt;I11,1,0)+IF(J11&gt;L11,1,0)</f>
        <v>0</v>
      </c>
      <c r="Q11" s="521">
        <f>IF(D11&lt;F11,1,0)+IF(G11&lt;I11,1,0)+IF(J11&lt;L11,1,0)</f>
        <v>0</v>
      </c>
      <c r="R11" s="109">
        <f>D11+G11+J11</f>
        <v>0</v>
      </c>
      <c r="S11" s="108">
        <f>F11+I11+L11</f>
        <v>0</v>
      </c>
      <c r="T11" s="521">
        <f>P11*2+Q11*1</f>
        <v>0</v>
      </c>
      <c r="U11" s="521"/>
      <c r="V11" s="574">
        <f>1+IF(T11&lt;T5,1,0)+IF(T11&lt;T7,1,0)+IF(T11&lt;T9,1,0)</f>
        <v>4</v>
      </c>
      <c r="W11" s="85"/>
      <c r="X11" s="97"/>
      <c r="Y11" s="97"/>
      <c r="Z11" s="111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</row>
    <row r="12" spans="1:244" s="116" customFormat="1" ht="21">
      <c r="A12" s="570"/>
      <c r="B12" s="570"/>
      <c r="C12" s="278"/>
      <c r="D12" s="104">
        <f>O6</f>
        <v>0</v>
      </c>
      <c r="E12" s="112" t="s">
        <v>128</v>
      </c>
      <c r="F12" s="106">
        <f>M6</f>
        <v>0</v>
      </c>
      <c r="G12" s="104">
        <f>O8</f>
        <v>0</v>
      </c>
      <c r="H12" s="112" t="s">
        <v>128</v>
      </c>
      <c r="I12" s="106">
        <f>M8</f>
        <v>0</v>
      </c>
      <c r="J12" s="104">
        <f>O10</f>
        <v>0</v>
      </c>
      <c r="K12" s="112" t="s">
        <v>128</v>
      </c>
      <c r="L12" s="106">
        <f>M10</f>
        <v>0</v>
      </c>
      <c r="M12" s="575"/>
      <c r="N12" s="575"/>
      <c r="O12" s="575"/>
      <c r="P12" s="573"/>
      <c r="Q12" s="521"/>
      <c r="R12" s="109">
        <f>D12+G12+J12</f>
        <v>0</v>
      </c>
      <c r="S12" s="108">
        <f>F12+I12+L12</f>
        <v>0</v>
      </c>
      <c r="T12" s="521"/>
      <c r="U12" s="521"/>
      <c r="V12" s="574"/>
      <c r="W12" s="85"/>
      <c r="X12" s="97"/>
      <c r="Y12" s="97"/>
      <c r="Z12" s="111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</row>
    <row r="13" spans="1:244" s="116" customFormat="1">
      <c r="A13" s="117"/>
      <c r="B13" s="117"/>
      <c r="C13" s="117"/>
      <c r="D13" s="118"/>
      <c r="E13" s="117"/>
      <c r="F13" s="118"/>
      <c r="G13" s="118"/>
      <c r="H13" s="117"/>
      <c r="I13" s="118"/>
      <c r="J13" s="118"/>
      <c r="K13" s="117"/>
      <c r="L13" s="118"/>
      <c r="M13" s="118"/>
      <c r="N13" s="117"/>
      <c r="O13" s="118"/>
      <c r="P13" s="118"/>
      <c r="Q13" s="118"/>
      <c r="R13" s="118"/>
      <c r="S13" s="118"/>
      <c r="T13" s="548"/>
      <c r="U13" s="548"/>
      <c r="V13" s="117"/>
      <c r="W13" s="79"/>
      <c r="X13" s="120"/>
      <c r="Y13" s="120"/>
      <c r="Z13" s="121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</row>
    <row r="14" spans="1:244" s="116" customFormat="1" ht="15.75">
      <c r="A14" s="122"/>
      <c r="B14" s="123" t="s">
        <v>132</v>
      </c>
      <c r="C14" s="122"/>
      <c r="D14" s="124"/>
      <c r="E14" s="122"/>
      <c r="F14" s="124"/>
      <c r="G14" s="124"/>
      <c r="H14" s="122"/>
      <c r="I14" s="124"/>
      <c r="J14" s="124"/>
      <c r="K14" s="122"/>
      <c r="L14" s="124"/>
      <c r="M14" s="124"/>
      <c r="N14" s="122"/>
      <c r="O14" s="124"/>
      <c r="P14" s="124"/>
      <c r="Q14" s="124"/>
      <c r="R14" s="124"/>
      <c r="S14" s="124"/>
      <c r="T14" s="122"/>
      <c r="U14" s="122"/>
      <c r="V14" s="122"/>
      <c r="W14" s="125"/>
      <c r="X14" s="126"/>
      <c r="Y14" s="126"/>
      <c r="Z14" s="127"/>
    </row>
    <row r="15" spans="1:244" s="129" customFormat="1" ht="18">
      <c r="A15" s="122"/>
      <c r="B15" s="128" t="s">
        <v>133</v>
      </c>
      <c r="C15" s="122"/>
      <c r="D15" s="124"/>
      <c r="E15" s="122"/>
      <c r="F15" s="124"/>
      <c r="G15" s="124"/>
      <c r="H15" s="122"/>
      <c r="I15" s="124"/>
      <c r="J15" s="124"/>
      <c r="K15" s="122"/>
      <c r="L15" s="124"/>
      <c r="M15" s="124"/>
      <c r="N15" s="122"/>
      <c r="O15" s="124"/>
      <c r="P15" s="124"/>
      <c r="Q15" s="124"/>
      <c r="R15" s="124"/>
      <c r="S15" s="124"/>
      <c r="T15" s="122"/>
      <c r="U15" s="122"/>
      <c r="V15" s="122"/>
      <c r="W15" s="125"/>
      <c r="X15" s="126"/>
      <c r="Y15" s="126"/>
      <c r="Z15" s="127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</row>
    <row r="16" spans="1:244" s="129" customFormat="1" ht="18">
      <c r="A16" s="122"/>
      <c r="B16" s="122"/>
      <c r="C16" s="122"/>
      <c r="D16" s="124"/>
      <c r="E16" s="122"/>
      <c r="F16" s="124"/>
      <c r="G16" s="124"/>
      <c r="H16" s="122"/>
      <c r="I16" s="124"/>
      <c r="J16" s="124"/>
      <c r="K16" s="122"/>
      <c r="L16" s="124"/>
      <c r="M16" s="124"/>
      <c r="N16" s="122"/>
      <c r="O16" s="124"/>
      <c r="P16" s="124"/>
      <c r="Q16" s="124"/>
      <c r="R16" s="124"/>
      <c r="S16" s="124"/>
      <c r="T16" s="122"/>
      <c r="U16" s="122"/>
      <c r="V16" s="122"/>
      <c r="W16" s="125"/>
      <c r="X16" s="126"/>
      <c r="Y16" s="126"/>
      <c r="Z16" s="12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</row>
    <row r="17" spans="1:244" s="129" customFormat="1">
      <c r="A17" s="130"/>
      <c r="B17" s="523" t="s">
        <v>134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131"/>
      <c r="X17" s="132"/>
      <c r="Y17" s="132"/>
      <c r="Z17" s="133"/>
    </row>
    <row r="18" spans="1:244" s="129" customFormat="1" ht="18">
      <c r="A18" s="130"/>
      <c r="B18" s="524" t="s">
        <v>479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</row>
    <row r="19" spans="1:244" s="129" customFormat="1" ht="18">
      <c r="A19" s="130"/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</row>
    <row r="20" spans="1:244" s="129" customFormat="1" ht="18">
      <c r="A20" s="130"/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</row>
    <row r="21" spans="1:244" s="129" customFormat="1" ht="18">
      <c r="A21" s="130"/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</row>
    <row r="22" spans="1:244" s="129" customFormat="1" ht="18">
      <c r="A22" s="131"/>
      <c r="B22" s="525" t="s">
        <v>480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131"/>
    </row>
    <row r="23" spans="1:244" s="129" customFormat="1" ht="18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131"/>
    </row>
    <row r="24" spans="1:244" s="129" customFormat="1" ht="18">
      <c r="A24" s="131"/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131"/>
    </row>
    <row r="25" spans="1:244" s="129" customFormat="1" ht="18">
      <c r="A25" s="131"/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131"/>
    </row>
    <row r="26" spans="1:244" s="129" customFormat="1" ht="18">
      <c r="A26" s="131"/>
      <c r="B26" s="525" t="s">
        <v>137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131"/>
    </row>
    <row r="27" spans="1:244">
      <c r="A27" s="131"/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131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</row>
    <row r="28" spans="1:244">
      <c r="A28" s="131"/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131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</row>
    <row r="29" spans="1:244"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</row>
    <row r="30" spans="1:244">
      <c r="B30" s="135" t="s">
        <v>481</v>
      </c>
      <c r="L30" s="81" t="s">
        <v>139</v>
      </c>
      <c r="O30" s="547">
        <v>45390</v>
      </c>
      <c r="P30" s="547"/>
    </row>
    <row r="31" spans="1:244">
      <c r="P31" s="139"/>
    </row>
    <row r="32" spans="1:244">
      <c r="P32" s="139"/>
    </row>
    <row r="33" spans="16:16">
      <c r="P33" s="139"/>
    </row>
    <row r="34" spans="16:16">
      <c r="P34" s="139"/>
    </row>
    <row r="35" spans="16:16">
      <c r="P35" s="139"/>
    </row>
    <row r="36" spans="16:16">
      <c r="P36" s="139"/>
    </row>
    <row r="37" spans="16:16">
      <c r="P37" s="139"/>
    </row>
    <row r="38" spans="16:16">
      <c r="P38" s="139"/>
    </row>
    <row r="39" spans="16:16">
      <c r="P39" s="139"/>
    </row>
    <row r="40" spans="16:16">
      <c r="P40" s="139"/>
    </row>
    <row r="41" spans="16:16">
      <c r="P41" s="139"/>
    </row>
    <row r="42" spans="16:16">
      <c r="P42" s="139"/>
    </row>
    <row r="43" spans="16:16">
      <c r="P43" s="139"/>
    </row>
    <row r="44" spans="16:16">
      <c r="P44" s="139"/>
    </row>
    <row r="45" spans="16:16">
      <c r="P45" s="139"/>
    </row>
  </sheetData>
  <mergeCells count="60">
    <mergeCell ref="B26:V26"/>
    <mergeCell ref="B27:V27"/>
    <mergeCell ref="B28:V28"/>
    <mergeCell ref="B29:V29"/>
    <mergeCell ref="O30:P30"/>
    <mergeCell ref="B21:V21"/>
    <mergeCell ref="B22:V22"/>
    <mergeCell ref="B23:V23"/>
    <mergeCell ref="B24:V24"/>
    <mergeCell ref="B25:V25"/>
    <mergeCell ref="T13:U13"/>
    <mergeCell ref="B17:V17"/>
    <mergeCell ref="B18:V18"/>
    <mergeCell ref="B19:V19"/>
    <mergeCell ref="B20:V20"/>
    <mergeCell ref="T9:U10"/>
    <mergeCell ref="V9:V10"/>
    <mergeCell ref="A11:A12"/>
    <mergeCell ref="B11:B12"/>
    <mergeCell ref="M11:O12"/>
    <mergeCell ref="P11:P12"/>
    <mergeCell ref="Q11:Q12"/>
    <mergeCell ref="T11:U12"/>
    <mergeCell ref="V11:V12"/>
    <mergeCell ref="A9:A10"/>
    <mergeCell ref="B9:B10"/>
    <mergeCell ref="J9:L10"/>
    <mergeCell ref="P9:P10"/>
    <mergeCell ref="Q9:Q10"/>
    <mergeCell ref="T5:U6"/>
    <mergeCell ref="V5:V6"/>
    <mergeCell ref="A7:A8"/>
    <mergeCell ref="B7:B8"/>
    <mergeCell ref="G7:I8"/>
    <mergeCell ref="P7:P8"/>
    <mergeCell ref="Q7:Q8"/>
    <mergeCell ref="T7:U8"/>
    <mergeCell ref="V7:V8"/>
    <mergeCell ref="R4:S4"/>
    <mergeCell ref="A5:A6"/>
    <mergeCell ref="B5:B6"/>
    <mergeCell ref="D5:F6"/>
    <mergeCell ref="P5:P6"/>
    <mergeCell ref="Q5:Q6"/>
    <mergeCell ref="A1:V1"/>
    <mergeCell ref="A3:A4"/>
    <mergeCell ref="B3:B4"/>
    <mergeCell ref="D3:F3"/>
    <mergeCell ref="G3:I3"/>
    <mergeCell ref="J3:L3"/>
    <mergeCell ref="M3:O3"/>
    <mergeCell ref="P3:P4"/>
    <mergeCell ref="Q3:Q4"/>
    <mergeCell ref="R3:S3"/>
    <mergeCell ref="T3:U4"/>
    <mergeCell ref="V3:V4"/>
    <mergeCell ref="D4:F4"/>
    <mergeCell ref="G4:I4"/>
    <mergeCell ref="J4:L4"/>
    <mergeCell ref="M4:O4"/>
  </mergeCells>
  <pageMargins left="0.70833333333333304" right="0.70833333333333304" top="0.78749999999999998" bottom="0.78749999999999998" header="0.511811023622047" footer="0.511811023622047"/>
  <pageSetup paperSize="9" scale="80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J45"/>
  <sheetViews>
    <sheetView view="pageBreakPreview" topLeftCell="A4" zoomScale="110" zoomScaleNormal="100" zoomScalePageLayoutView="110" workbookViewId="0">
      <selection activeCell="G7" sqref="G7:I8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6" width="8.7109375" style="82" customWidth="1"/>
    <col min="17" max="17" width="8.7109375" style="80" customWidth="1"/>
    <col min="18" max="18" width="8.85546875" style="82" customWidth="1"/>
    <col min="19" max="19" width="8.85546875" style="80" customWidth="1"/>
    <col min="20" max="20" width="5.28515625" style="79" customWidth="1"/>
    <col min="21" max="21" width="13.7109375" style="79" customWidth="1"/>
    <col min="22" max="22" width="10" style="79" customWidth="1"/>
    <col min="23" max="23" width="7" style="79" customWidth="1"/>
    <col min="24" max="241" width="9.140625" style="83" customWidth="1"/>
    <col min="242" max="242" width="2.7109375" style="83" customWidth="1"/>
    <col min="243" max="243" width="17.5703125" style="83" customWidth="1"/>
    <col min="244" max="244" width="11.5703125" style="83" hidden="1" customWidth="1"/>
    <col min="245" max="16384" width="1.7109375" style="83"/>
  </cols>
  <sheetData>
    <row r="1" spans="1:244" s="86" customFormat="1" ht="36">
      <c r="A1" s="518" t="s">
        <v>482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85"/>
    </row>
    <row r="2" spans="1:244" s="85" customFormat="1" ht="21.75" customHeigh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</row>
    <row r="3" spans="1:244" s="86" customFormat="1" ht="21">
      <c r="A3" s="567"/>
      <c r="B3" s="568" t="s">
        <v>117</v>
      </c>
      <c r="C3" s="93" t="s">
        <v>118</v>
      </c>
      <c r="D3" s="520" t="s">
        <v>475</v>
      </c>
      <c r="E3" s="520"/>
      <c r="F3" s="520"/>
      <c r="G3" s="520" t="s">
        <v>475</v>
      </c>
      <c r="H3" s="520"/>
      <c r="I3" s="520"/>
      <c r="J3" s="520" t="s">
        <v>475</v>
      </c>
      <c r="K3" s="520"/>
      <c r="L3" s="520"/>
      <c r="M3" s="520" t="s">
        <v>475</v>
      </c>
      <c r="N3" s="520"/>
      <c r="O3" s="520"/>
      <c r="P3" s="520" t="s">
        <v>123</v>
      </c>
      <c r="Q3" s="520" t="s">
        <v>124</v>
      </c>
      <c r="R3" s="520" t="s">
        <v>125</v>
      </c>
      <c r="S3" s="520"/>
      <c r="T3" s="520" t="s">
        <v>126</v>
      </c>
      <c r="U3" s="520"/>
      <c r="V3" s="569" t="s">
        <v>14</v>
      </c>
      <c r="W3" s="87"/>
      <c r="X3" s="97"/>
      <c r="Y3" s="97"/>
      <c r="Z3" s="97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</row>
    <row r="4" spans="1:244" s="86" customFormat="1" ht="21">
      <c r="A4" s="567"/>
      <c r="B4" s="568"/>
      <c r="C4" s="93"/>
      <c r="D4" s="520" t="s">
        <v>476</v>
      </c>
      <c r="E4" s="520"/>
      <c r="F4" s="520"/>
      <c r="G4" s="520" t="s">
        <v>476</v>
      </c>
      <c r="H4" s="520"/>
      <c r="I4" s="520"/>
      <c r="J4" s="520" t="s">
        <v>476</v>
      </c>
      <c r="K4" s="520"/>
      <c r="L4" s="520"/>
      <c r="M4" s="520" t="s">
        <v>476</v>
      </c>
      <c r="N4" s="520"/>
      <c r="O4" s="520"/>
      <c r="P4" s="520"/>
      <c r="Q4" s="520"/>
      <c r="R4" s="520" t="s">
        <v>476</v>
      </c>
      <c r="S4" s="520"/>
      <c r="T4" s="520"/>
      <c r="U4" s="520"/>
      <c r="V4" s="569"/>
      <c r="W4" s="87"/>
      <c r="X4" s="97"/>
      <c r="Y4" s="97"/>
      <c r="Z4" s="97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</row>
    <row r="5" spans="1:244" s="86" customFormat="1" ht="21">
      <c r="A5" s="570">
        <v>1</v>
      </c>
      <c r="B5" s="571" t="s">
        <v>144</v>
      </c>
      <c r="C5" s="278">
        <v>777644380</v>
      </c>
      <c r="D5" s="572"/>
      <c r="E5" s="572"/>
      <c r="F5" s="572"/>
      <c r="G5" s="104">
        <v>2</v>
      </c>
      <c r="H5" s="105" t="s">
        <v>128</v>
      </c>
      <c r="I5" s="106">
        <v>1</v>
      </c>
      <c r="J5" s="104">
        <v>2</v>
      </c>
      <c r="K5" s="105" t="s">
        <v>128</v>
      </c>
      <c r="L5" s="106">
        <v>0</v>
      </c>
      <c r="M5" s="104">
        <v>0</v>
      </c>
      <c r="N5" s="105" t="s">
        <v>128</v>
      </c>
      <c r="O5" s="106">
        <v>0</v>
      </c>
      <c r="P5" s="573">
        <f>IF(G5&gt;I5,1,0)+IF(J5&gt;L5,1,0)+IF(M5&gt;O5,1,0)</f>
        <v>2</v>
      </c>
      <c r="Q5" s="521">
        <f>IF(G5&lt;I5,1,0)+IF(J5&lt;L5,1,0)+IF(M5&lt;O5,1,0)</f>
        <v>0</v>
      </c>
      <c r="R5" s="109">
        <f>G5+J5+M5</f>
        <v>4</v>
      </c>
      <c r="S5" s="108">
        <f>I5+L5+O5</f>
        <v>1</v>
      </c>
      <c r="T5" s="521">
        <f>P5*2+Q5*1</f>
        <v>4</v>
      </c>
      <c r="U5" s="521"/>
      <c r="V5" s="574">
        <f>1+IF(T5&lt;T7,1,0)+IF(T5&lt;T9,1,0)+IF(T5&lt;T11,1,0)</f>
        <v>1</v>
      </c>
      <c r="W5" s="85"/>
      <c r="X5" s="97"/>
      <c r="Y5" s="97"/>
      <c r="Z5" s="111"/>
    </row>
    <row r="6" spans="1:244" s="86" customFormat="1" ht="21">
      <c r="A6" s="570"/>
      <c r="B6" s="571"/>
      <c r="C6" s="278"/>
      <c r="D6" s="572"/>
      <c r="E6" s="572"/>
      <c r="F6" s="572"/>
      <c r="G6" s="104">
        <v>60</v>
      </c>
      <c r="H6" s="105" t="s">
        <v>128</v>
      </c>
      <c r="I6" s="106">
        <v>47</v>
      </c>
      <c r="J6" s="104">
        <v>50</v>
      </c>
      <c r="K6" s="105" t="s">
        <v>128</v>
      </c>
      <c r="L6" s="106">
        <v>41</v>
      </c>
      <c r="M6" s="104">
        <v>0</v>
      </c>
      <c r="N6" s="105" t="s">
        <v>128</v>
      </c>
      <c r="O6" s="106">
        <v>0</v>
      </c>
      <c r="P6" s="573"/>
      <c r="Q6" s="521"/>
      <c r="R6" s="109">
        <f>G6+J6+M6</f>
        <v>110</v>
      </c>
      <c r="S6" s="108">
        <f>I6+L6+O6</f>
        <v>88</v>
      </c>
      <c r="T6" s="521"/>
      <c r="U6" s="521"/>
      <c r="V6" s="574"/>
      <c r="W6" s="85"/>
      <c r="X6" s="97"/>
      <c r="Y6" s="97"/>
      <c r="Z6" s="111"/>
    </row>
    <row r="7" spans="1:244" s="86" customFormat="1" ht="21">
      <c r="A7" s="570">
        <v>2</v>
      </c>
      <c r="B7" s="571" t="s">
        <v>483</v>
      </c>
      <c r="C7" s="278">
        <v>602693433</v>
      </c>
      <c r="D7" s="104">
        <f>I5</f>
        <v>1</v>
      </c>
      <c r="E7" s="112" t="s">
        <v>128</v>
      </c>
      <c r="F7" s="106">
        <f>G5</f>
        <v>2</v>
      </c>
      <c r="G7" s="575"/>
      <c r="H7" s="575"/>
      <c r="I7" s="575"/>
      <c r="J7" s="104">
        <v>2</v>
      </c>
      <c r="K7" s="105" t="s">
        <v>128</v>
      </c>
      <c r="L7" s="106">
        <v>0</v>
      </c>
      <c r="M7" s="104">
        <v>0</v>
      </c>
      <c r="N7" s="105" t="s">
        <v>128</v>
      </c>
      <c r="O7" s="106">
        <v>0</v>
      </c>
      <c r="P7" s="573">
        <f>IF(D7&gt;F7,1,0)+IF(J7&gt;L7,1,0)+IF(M7&gt;O7,1,0)</f>
        <v>1</v>
      </c>
      <c r="Q7" s="521">
        <f>IF(D7&lt;F7,1,0)+IF(J7&lt;L7,1,0)+IF(M7&lt;O7,1,0)</f>
        <v>1</v>
      </c>
      <c r="R7" s="109">
        <f>D7+J7+M7</f>
        <v>3</v>
      </c>
      <c r="S7" s="108">
        <f>F7+L7+O7</f>
        <v>2</v>
      </c>
      <c r="T7" s="521">
        <f>P7*2+Q7*1</f>
        <v>3</v>
      </c>
      <c r="U7" s="521"/>
      <c r="V7" s="574">
        <f>1+IF(T7&lt;T5,1,0)+IF(T7&lt;T9,1,0)+IF(T7&lt;T11,1,0)</f>
        <v>2</v>
      </c>
      <c r="W7" s="85"/>
      <c r="X7" s="97"/>
      <c r="Y7" s="97"/>
      <c r="Z7" s="111"/>
    </row>
    <row r="8" spans="1:244" s="86" customFormat="1" ht="21">
      <c r="A8" s="570"/>
      <c r="B8" s="571"/>
      <c r="C8" s="278"/>
      <c r="D8" s="104">
        <f>I6</f>
        <v>47</v>
      </c>
      <c r="E8" s="112" t="s">
        <v>128</v>
      </c>
      <c r="F8" s="106">
        <f>G6</f>
        <v>60</v>
      </c>
      <c r="G8" s="575"/>
      <c r="H8" s="575"/>
      <c r="I8" s="575"/>
      <c r="J8" s="104">
        <v>50</v>
      </c>
      <c r="K8" s="105" t="s">
        <v>128</v>
      </c>
      <c r="L8" s="106">
        <v>30</v>
      </c>
      <c r="M8" s="104">
        <v>0</v>
      </c>
      <c r="N8" s="105" t="s">
        <v>128</v>
      </c>
      <c r="O8" s="106">
        <v>0</v>
      </c>
      <c r="P8" s="573"/>
      <c r="Q8" s="521"/>
      <c r="R8" s="109">
        <f>D8+J8+M8</f>
        <v>97</v>
      </c>
      <c r="S8" s="108">
        <f>F8+L8+O8</f>
        <v>90</v>
      </c>
      <c r="T8" s="521"/>
      <c r="U8" s="521"/>
      <c r="V8" s="574"/>
      <c r="W8" s="85"/>
      <c r="X8" s="97"/>
      <c r="Y8" s="97"/>
      <c r="Z8" s="111"/>
    </row>
    <row r="9" spans="1:244" s="86" customFormat="1" ht="21">
      <c r="A9" s="570">
        <v>3</v>
      </c>
      <c r="B9" s="571" t="s">
        <v>484</v>
      </c>
      <c r="C9" s="278">
        <v>602235700</v>
      </c>
      <c r="D9" s="104">
        <f>L5</f>
        <v>0</v>
      </c>
      <c r="E9" s="112" t="s">
        <v>128</v>
      </c>
      <c r="F9" s="106">
        <f>J5</f>
        <v>2</v>
      </c>
      <c r="G9" s="104">
        <f>L7</f>
        <v>0</v>
      </c>
      <c r="H9" s="112" t="s">
        <v>128</v>
      </c>
      <c r="I9" s="106">
        <f>J7</f>
        <v>2</v>
      </c>
      <c r="J9" s="575"/>
      <c r="K9" s="575"/>
      <c r="L9" s="575"/>
      <c r="M9" s="104">
        <v>0</v>
      </c>
      <c r="N9" s="105" t="s">
        <v>128</v>
      </c>
      <c r="O9" s="106">
        <v>0</v>
      </c>
      <c r="P9" s="573">
        <f>IF(D9&gt;F9,1,0)+IF(G9&gt;I9,1,0)+IF(M9&gt;O9,1,0)</f>
        <v>0</v>
      </c>
      <c r="Q9" s="521">
        <f>IF(D9&lt;F9,1,0)+IF(G9&lt;I9,1,0)+IF(M9&lt;O9,1,0)</f>
        <v>2</v>
      </c>
      <c r="R9" s="109">
        <f>D9+G9+M9</f>
        <v>0</v>
      </c>
      <c r="S9" s="108">
        <f>F9+I9+O9</f>
        <v>4</v>
      </c>
      <c r="T9" s="521">
        <f>P9*2+Q9*1</f>
        <v>2</v>
      </c>
      <c r="U9" s="521"/>
      <c r="V9" s="574">
        <f>1+IF(T9&lt;T5,1,0)+IF(T9&lt;T7,1,0)+IF(T9&lt;T11,1,0)</f>
        <v>3</v>
      </c>
      <c r="W9" s="85"/>
      <c r="X9" s="97"/>
      <c r="Y9" s="97"/>
      <c r="Z9" s="111"/>
    </row>
    <row r="10" spans="1:244" s="86" customFormat="1" ht="21">
      <c r="A10" s="570"/>
      <c r="B10" s="571"/>
      <c r="C10" s="278"/>
      <c r="D10" s="104">
        <f>L6</f>
        <v>41</v>
      </c>
      <c r="E10" s="112" t="s">
        <v>128</v>
      </c>
      <c r="F10" s="106">
        <f>J6</f>
        <v>50</v>
      </c>
      <c r="G10" s="104">
        <f>L8</f>
        <v>30</v>
      </c>
      <c r="H10" s="112" t="s">
        <v>128</v>
      </c>
      <c r="I10" s="106">
        <f>J8</f>
        <v>50</v>
      </c>
      <c r="J10" s="575"/>
      <c r="K10" s="575"/>
      <c r="L10" s="575"/>
      <c r="M10" s="104">
        <v>0</v>
      </c>
      <c r="N10" s="105" t="s">
        <v>128</v>
      </c>
      <c r="O10" s="106">
        <v>0</v>
      </c>
      <c r="P10" s="573"/>
      <c r="Q10" s="521"/>
      <c r="R10" s="109">
        <f>D10+G10+M10</f>
        <v>71</v>
      </c>
      <c r="S10" s="108">
        <f>F10+I10+O10</f>
        <v>100</v>
      </c>
      <c r="T10" s="521"/>
      <c r="U10" s="521"/>
      <c r="V10" s="574"/>
      <c r="W10" s="85"/>
      <c r="X10" s="97"/>
      <c r="Y10" s="97"/>
      <c r="Z10" s="111"/>
    </row>
    <row r="11" spans="1:244" ht="21">
      <c r="A11" s="570">
        <v>4</v>
      </c>
      <c r="B11" s="571" t="s">
        <v>151</v>
      </c>
      <c r="C11" s="278">
        <v>737215132</v>
      </c>
      <c r="D11" s="104">
        <f>O5</f>
        <v>0</v>
      </c>
      <c r="E11" s="112" t="s">
        <v>128</v>
      </c>
      <c r="F11" s="106">
        <f>M5</f>
        <v>0</v>
      </c>
      <c r="G11" s="104">
        <f>O7</f>
        <v>0</v>
      </c>
      <c r="H11" s="112" t="s">
        <v>128</v>
      </c>
      <c r="I11" s="106">
        <f>M7</f>
        <v>0</v>
      </c>
      <c r="J11" s="104">
        <f>O9</f>
        <v>0</v>
      </c>
      <c r="K11" s="112" t="s">
        <v>128</v>
      </c>
      <c r="L11" s="106">
        <f>M9</f>
        <v>0</v>
      </c>
      <c r="M11" s="575"/>
      <c r="N11" s="575"/>
      <c r="O11" s="575"/>
      <c r="P11" s="573">
        <f>IF(D11&gt;F11,1,0)+IF(G11&gt;I11,1,0)+IF(J11&gt;L11,1,0)</f>
        <v>0</v>
      </c>
      <c r="Q11" s="521">
        <f>IF(D11&lt;F11,1,0)+IF(G11&lt;I11,1,0)+IF(J11&lt;L11,1,0)</f>
        <v>0</v>
      </c>
      <c r="R11" s="109">
        <f>D11+G11+J11</f>
        <v>0</v>
      </c>
      <c r="S11" s="108">
        <f>F11+I11+L11</f>
        <v>0</v>
      </c>
      <c r="T11" s="521">
        <f>P11*2+Q11*1</f>
        <v>0</v>
      </c>
      <c r="U11" s="521"/>
      <c r="V11" s="574">
        <f>1+IF(T11&lt;T5,1,0)+IF(T11&lt;T7,1,0)+IF(T11&lt;T9,1,0)</f>
        <v>4</v>
      </c>
      <c r="W11" s="85"/>
      <c r="X11" s="97"/>
      <c r="Y11" s="97"/>
      <c r="Z11" s="111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</row>
    <row r="12" spans="1:244" s="116" customFormat="1" ht="21">
      <c r="A12" s="570"/>
      <c r="B12" s="571"/>
      <c r="C12" s="278"/>
      <c r="D12" s="104">
        <f>O6</f>
        <v>0</v>
      </c>
      <c r="E12" s="112" t="s">
        <v>128</v>
      </c>
      <c r="F12" s="106">
        <f>M6</f>
        <v>0</v>
      </c>
      <c r="G12" s="104">
        <f>O8</f>
        <v>0</v>
      </c>
      <c r="H12" s="112" t="s">
        <v>128</v>
      </c>
      <c r="I12" s="106">
        <f>M8</f>
        <v>0</v>
      </c>
      <c r="J12" s="104">
        <f>O10</f>
        <v>0</v>
      </c>
      <c r="K12" s="112" t="s">
        <v>128</v>
      </c>
      <c r="L12" s="106">
        <f>M10</f>
        <v>0</v>
      </c>
      <c r="M12" s="575"/>
      <c r="N12" s="575"/>
      <c r="O12" s="575"/>
      <c r="P12" s="573"/>
      <c r="Q12" s="521"/>
      <c r="R12" s="109">
        <f>D12+G12+J12</f>
        <v>0</v>
      </c>
      <c r="S12" s="108">
        <f>F12+I12+L12</f>
        <v>0</v>
      </c>
      <c r="T12" s="521"/>
      <c r="U12" s="521"/>
      <c r="V12" s="574"/>
      <c r="W12" s="85"/>
      <c r="X12" s="97"/>
      <c r="Y12" s="97"/>
      <c r="Z12" s="111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</row>
    <row r="13" spans="1:244" s="116" customFormat="1">
      <c r="A13" s="117"/>
      <c r="B13" s="117"/>
      <c r="C13" s="117"/>
      <c r="D13" s="118"/>
      <c r="E13" s="117"/>
      <c r="F13" s="118"/>
      <c r="G13" s="118"/>
      <c r="H13" s="117"/>
      <c r="I13" s="118"/>
      <c r="J13" s="118"/>
      <c r="K13" s="117"/>
      <c r="L13" s="118"/>
      <c r="M13" s="118"/>
      <c r="N13" s="117"/>
      <c r="O13" s="118"/>
      <c r="P13" s="118"/>
      <c r="Q13" s="118"/>
      <c r="R13" s="118"/>
      <c r="S13" s="118"/>
      <c r="T13" s="548"/>
      <c r="U13" s="548"/>
      <c r="V13" s="117"/>
      <c r="W13" s="79"/>
      <c r="X13" s="120"/>
      <c r="Y13" s="120"/>
      <c r="Z13" s="121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</row>
    <row r="14" spans="1:244" s="116" customFormat="1" ht="15.75">
      <c r="A14" s="122"/>
      <c r="B14" s="123" t="s">
        <v>132</v>
      </c>
      <c r="C14" s="122"/>
      <c r="D14" s="124"/>
      <c r="E14" s="122"/>
      <c r="F14" s="124"/>
      <c r="G14" s="124"/>
      <c r="H14" s="122"/>
      <c r="I14" s="124"/>
      <c r="J14" s="124"/>
      <c r="K14" s="122"/>
      <c r="L14" s="124"/>
      <c r="M14" s="124"/>
      <c r="N14" s="122"/>
      <c r="O14" s="124"/>
      <c r="P14" s="124"/>
      <c r="Q14" s="124"/>
      <c r="R14" s="124"/>
      <c r="S14" s="124"/>
      <c r="T14" s="122"/>
      <c r="U14" s="122"/>
      <c r="V14" s="122"/>
      <c r="W14" s="125"/>
      <c r="X14" s="126"/>
      <c r="Y14" s="126"/>
      <c r="Z14" s="127"/>
    </row>
    <row r="15" spans="1:244" s="129" customFormat="1" ht="18">
      <c r="A15" s="122"/>
      <c r="B15" s="128" t="s">
        <v>133</v>
      </c>
      <c r="C15" s="122"/>
      <c r="D15" s="124"/>
      <c r="E15" s="122"/>
      <c r="F15" s="124"/>
      <c r="G15" s="124"/>
      <c r="H15" s="122"/>
      <c r="I15" s="124"/>
      <c r="J15" s="124"/>
      <c r="K15" s="122"/>
      <c r="L15" s="124"/>
      <c r="M15" s="124"/>
      <c r="N15" s="122"/>
      <c r="O15" s="124"/>
      <c r="P15" s="124"/>
      <c r="Q15" s="124"/>
      <c r="R15" s="124"/>
      <c r="S15" s="124"/>
      <c r="T15" s="122"/>
      <c r="U15" s="122"/>
      <c r="V15" s="122"/>
      <c r="W15" s="125"/>
      <c r="X15" s="126"/>
      <c r="Y15" s="126"/>
      <c r="Z15" s="127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</row>
    <row r="16" spans="1:244" s="129" customFormat="1" ht="18">
      <c r="A16" s="122"/>
      <c r="B16" s="122"/>
      <c r="C16" s="122"/>
      <c r="D16" s="124"/>
      <c r="E16" s="122"/>
      <c r="F16" s="124"/>
      <c r="G16" s="124"/>
      <c r="H16" s="122"/>
      <c r="I16" s="124"/>
      <c r="J16" s="124"/>
      <c r="K16" s="122"/>
      <c r="L16" s="124"/>
      <c r="M16" s="124"/>
      <c r="N16" s="122"/>
      <c r="O16" s="124"/>
      <c r="P16" s="124"/>
      <c r="Q16" s="124"/>
      <c r="R16" s="124"/>
      <c r="S16" s="124"/>
      <c r="T16" s="122"/>
      <c r="U16" s="122"/>
      <c r="V16" s="122"/>
      <c r="W16" s="125"/>
      <c r="X16" s="126"/>
      <c r="Y16" s="126"/>
      <c r="Z16" s="12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</row>
    <row r="17" spans="1:244" s="129" customFormat="1">
      <c r="A17" s="130"/>
      <c r="B17" s="523" t="s">
        <v>134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131"/>
      <c r="X17" s="132"/>
      <c r="Y17" s="132"/>
      <c r="Z17" s="133"/>
    </row>
    <row r="18" spans="1:244" s="129" customFormat="1" ht="18">
      <c r="A18" s="130"/>
      <c r="B18" s="524" t="s">
        <v>479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</row>
    <row r="19" spans="1:244" s="129" customFormat="1" ht="18">
      <c r="A19" s="130"/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</row>
    <row r="20" spans="1:244" s="129" customFormat="1" ht="18">
      <c r="A20" s="130"/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</row>
    <row r="21" spans="1:244" s="129" customFormat="1" ht="18">
      <c r="A21" s="130"/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</row>
    <row r="22" spans="1:244" s="129" customFormat="1" ht="18">
      <c r="A22" s="131"/>
      <c r="B22" s="525" t="s">
        <v>480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131"/>
    </row>
    <row r="23" spans="1:244" s="129" customFormat="1" ht="18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131"/>
    </row>
    <row r="24" spans="1:244" s="129" customFormat="1" ht="18">
      <c r="A24" s="131"/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131"/>
    </row>
    <row r="25" spans="1:244" s="129" customFormat="1" ht="18">
      <c r="A25" s="131"/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131"/>
    </row>
    <row r="26" spans="1:244" s="129" customFormat="1" ht="18">
      <c r="A26" s="131"/>
      <c r="B26" s="525" t="s">
        <v>137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131"/>
    </row>
    <row r="27" spans="1:244">
      <c r="A27" s="131"/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131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</row>
    <row r="28" spans="1:244">
      <c r="A28" s="131"/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131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</row>
    <row r="29" spans="1:244"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</row>
    <row r="30" spans="1:244">
      <c r="B30" s="135" t="s">
        <v>481</v>
      </c>
      <c r="L30" s="81" t="s">
        <v>139</v>
      </c>
      <c r="O30" s="547">
        <v>45390</v>
      </c>
      <c r="P30" s="547"/>
    </row>
    <row r="31" spans="1:244">
      <c r="P31" s="139"/>
    </row>
    <row r="32" spans="1:244">
      <c r="P32" s="139"/>
    </row>
    <row r="33" spans="16:16">
      <c r="P33" s="139"/>
    </row>
    <row r="34" spans="16:16">
      <c r="P34" s="139"/>
    </row>
    <row r="35" spans="16:16">
      <c r="P35" s="139"/>
    </row>
    <row r="36" spans="16:16">
      <c r="P36" s="139"/>
    </row>
    <row r="37" spans="16:16">
      <c r="P37" s="139"/>
    </row>
    <row r="38" spans="16:16">
      <c r="P38" s="139"/>
    </row>
    <row r="39" spans="16:16">
      <c r="P39" s="139"/>
    </row>
    <row r="40" spans="16:16">
      <c r="P40" s="139"/>
    </row>
    <row r="41" spans="16:16">
      <c r="P41" s="139"/>
    </row>
    <row r="42" spans="16:16">
      <c r="P42" s="139"/>
    </row>
    <row r="43" spans="16:16">
      <c r="P43" s="139"/>
    </row>
    <row r="44" spans="16:16">
      <c r="P44" s="139"/>
    </row>
    <row r="45" spans="16:16">
      <c r="P45" s="139"/>
    </row>
  </sheetData>
  <mergeCells count="60">
    <mergeCell ref="B26:V26"/>
    <mergeCell ref="B27:V27"/>
    <mergeCell ref="B28:V28"/>
    <mergeCell ref="B29:V29"/>
    <mergeCell ref="O30:P30"/>
    <mergeCell ref="B21:V21"/>
    <mergeCell ref="B22:V22"/>
    <mergeCell ref="B23:V23"/>
    <mergeCell ref="B24:V24"/>
    <mergeCell ref="B25:V25"/>
    <mergeCell ref="T13:U13"/>
    <mergeCell ref="B17:V17"/>
    <mergeCell ref="B18:V18"/>
    <mergeCell ref="B19:V19"/>
    <mergeCell ref="B20:V20"/>
    <mergeCell ref="T9:U10"/>
    <mergeCell ref="V9:V10"/>
    <mergeCell ref="A11:A12"/>
    <mergeCell ref="B11:B12"/>
    <mergeCell ref="M11:O12"/>
    <mergeCell ref="P11:P12"/>
    <mergeCell ref="Q11:Q12"/>
    <mergeCell ref="T11:U12"/>
    <mergeCell ref="V11:V12"/>
    <mergeCell ref="A9:A10"/>
    <mergeCell ref="B9:B10"/>
    <mergeCell ref="J9:L10"/>
    <mergeCell ref="P9:P10"/>
    <mergeCell ref="Q9:Q10"/>
    <mergeCell ref="T5:U6"/>
    <mergeCell ref="V5:V6"/>
    <mergeCell ref="A7:A8"/>
    <mergeCell ref="B7:B8"/>
    <mergeCell ref="G7:I8"/>
    <mergeCell ref="P7:P8"/>
    <mergeCell ref="Q7:Q8"/>
    <mergeCell ref="T7:U8"/>
    <mergeCell ref="V7:V8"/>
    <mergeCell ref="R4:S4"/>
    <mergeCell ref="A5:A6"/>
    <mergeCell ref="B5:B6"/>
    <mergeCell ref="D5:F6"/>
    <mergeCell ref="P5:P6"/>
    <mergeCell ref="Q5:Q6"/>
    <mergeCell ref="A1:V1"/>
    <mergeCell ref="A3:A4"/>
    <mergeCell ref="B3:B4"/>
    <mergeCell ref="D3:F3"/>
    <mergeCell ref="G3:I3"/>
    <mergeCell ref="J3:L3"/>
    <mergeCell ref="M3:O3"/>
    <mergeCell ref="P3:P4"/>
    <mergeCell ref="Q3:Q4"/>
    <mergeCell ref="R3:S3"/>
    <mergeCell ref="T3:U4"/>
    <mergeCell ref="V3:V4"/>
    <mergeCell ref="D4:F4"/>
    <mergeCell ref="G4:I4"/>
    <mergeCell ref="J4:L4"/>
    <mergeCell ref="M4:O4"/>
  </mergeCells>
  <pageMargins left="0.70833333333333304" right="0.70833333333333304" top="0.78749999999999998" bottom="0.78749999999999998" header="0.511811023622047" footer="0.511811023622047"/>
  <pageSetup paperSize="9" scale="80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J40"/>
  <sheetViews>
    <sheetView view="pageBreakPreview" zoomScale="110" zoomScaleNormal="100" zoomScalePageLayoutView="110" workbookViewId="0">
      <selection activeCell="A2" sqref="A2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6" width="8.7109375" style="82" customWidth="1"/>
    <col min="17" max="17" width="8.7109375" style="80" customWidth="1"/>
    <col min="18" max="18" width="8.85546875" style="82" customWidth="1"/>
    <col min="19" max="19" width="8.85546875" style="80" customWidth="1"/>
    <col min="20" max="20" width="5.28515625" style="79" customWidth="1"/>
    <col min="21" max="21" width="13.7109375" style="79" customWidth="1"/>
    <col min="22" max="22" width="10" style="79" customWidth="1"/>
    <col min="23" max="23" width="7" style="79" customWidth="1"/>
    <col min="24" max="241" width="9.140625" style="83" customWidth="1"/>
    <col min="242" max="242" width="2.7109375" style="83" customWidth="1"/>
    <col min="243" max="243" width="17.5703125" style="83" customWidth="1"/>
    <col min="244" max="244" width="11.5703125" style="83" hidden="1" customWidth="1"/>
    <col min="245" max="16384" width="1.7109375" style="83"/>
  </cols>
  <sheetData>
    <row r="1" spans="1:244" s="86" customFormat="1" ht="36">
      <c r="A1" s="518" t="s">
        <v>485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85"/>
    </row>
    <row r="2" spans="1:244" s="86" customFormat="1" ht="21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5"/>
    </row>
    <row r="3" spans="1:244" s="86" customFormat="1" ht="32.85" customHeight="1">
      <c r="A3" s="91"/>
      <c r="B3" s="92" t="s">
        <v>117</v>
      </c>
      <c r="C3" s="93" t="s">
        <v>118</v>
      </c>
      <c r="D3" s="528" t="s">
        <v>486</v>
      </c>
      <c r="E3" s="528"/>
      <c r="F3" s="528"/>
      <c r="G3" s="528" t="s">
        <v>487</v>
      </c>
      <c r="H3" s="528"/>
      <c r="I3" s="528"/>
      <c r="J3" s="528" t="s">
        <v>488</v>
      </c>
      <c r="K3" s="528"/>
      <c r="L3" s="528"/>
      <c r="M3" s="528" t="s">
        <v>489</v>
      </c>
      <c r="N3" s="528"/>
      <c r="O3" s="528"/>
      <c r="P3" s="94" t="s">
        <v>123</v>
      </c>
      <c r="Q3" s="95" t="s">
        <v>124</v>
      </c>
      <c r="R3" s="520" t="s">
        <v>125</v>
      </c>
      <c r="S3" s="520"/>
      <c r="T3" s="520" t="s">
        <v>126</v>
      </c>
      <c r="U3" s="520"/>
      <c r="V3" s="96" t="s">
        <v>14</v>
      </c>
      <c r="W3" s="87"/>
      <c r="X3" s="97"/>
      <c r="Y3" s="97"/>
      <c r="Z3" s="97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</row>
    <row r="4" spans="1:244" s="86" customFormat="1" ht="21">
      <c r="A4" s="98">
        <v>1</v>
      </c>
      <c r="B4" s="99" t="s">
        <v>490</v>
      </c>
      <c r="C4" s="100">
        <v>777644380</v>
      </c>
      <c r="D4" s="101"/>
      <c r="E4" s="102"/>
      <c r="F4" s="103"/>
      <c r="G4" s="104">
        <v>2</v>
      </c>
      <c r="H4" s="105" t="s">
        <v>128</v>
      </c>
      <c r="I4" s="106">
        <v>0</v>
      </c>
      <c r="J4" s="104">
        <v>0</v>
      </c>
      <c r="K4" s="105" t="s">
        <v>128</v>
      </c>
      <c r="L4" s="106">
        <v>2</v>
      </c>
      <c r="M4" s="104">
        <v>0</v>
      </c>
      <c r="N4" s="105" t="s">
        <v>128</v>
      </c>
      <c r="O4" s="106">
        <v>2</v>
      </c>
      <c r="P4" s="107">
        <f>IF(G4&gt;I4,1,0)+IF(J4&gt;L4,1,0)+IF(M4&gt;O4,1,0)</f>
        <v>1</v>
      </c>
      <c r="Q4" s="108">
        <f>IF(G4&lt;I4,1,0)+IF(J4&lt;L4,1,0)+IF(M4&lt;O4,1,0)</f>
        <v>2</v>
      </c>
      <c r="R4" s="109">
        <f>G4+J4+M4</f>
        <v>2</v>
      </c>
      <c r="S4" s="108">
        <f>I4+L4+O4</f>
        <v>4</v>
      </c>
      <c r="T4" s="521">
        <f>P4*2+Q4*1</f>
        <v>4</v>
      </c>
      <c r="U4" s="521"/>
      <c r="V4" s="110">
        <f>1+IF(T4&lt;T5,1,0)+IF(T4&lt;T6,1,0)+IF(T4&lt;T7,1,0)</f>
        <v>3</v>
      </c>
      <c r="W4" s="85"/>
      <c r="X4" s="97"/>
      <c r="Y4" s="97"/>
      <c r="Z4" s="111"/>
    </row>
    <row r="5" spans="1:244" s="86" customFormat="1" ht="21">
      <c r="A5" s="98">
        <v>2</v>
      </c>
      <c r="B5" s="99" t="s">
        <v>491</v>
      </c>
      <c r="C5" s="100">
        <v>602693433</v>
      </c>
      <c r="D5" s="104">
        <f>I4</f>
        <v>0</v>
      </c>
      <c r="E5" s="112" t="s">
        <v>128</v>
      </c>
      <c r="F5" s="106">
        <f>G4</f>
        <v>2</v>
      </c>
      <c r="G5" s="113"/>
      <c r="H5" s="114"/>
      <c r="I5" s="115"/>
      <c r="J5" s="104">
        <v>0</v>
      </c>
      <c r="K5" s="105" t="s">
        <v>128</v>
      </c>
      <c r="L5" s="106">
        <v>2</v>
      </c>
      <c r="M5" s="104">
        <v>0</v>
      </c>
      <c r="N5" s="105" t="s">
        <v>128</v>
      </c>
      <c r="O5" s="106">
        <v>2</v>
      </c>
      <c r="P5" s="107">
        <f>IF(D5&gt;F5,1,0)+IF(J5&gt;L5,1,0)+IF(M5&gt;O5,1,0)</f>
        <v>0</v>
      </c>
      <c r="Q5" s="108">
        <f>IF(D5&lt;F5,1,0)+IF(J5&lt;L5,1,0)+IF(M5&lt;O5,1,0)</f>
        <v>3</v>
      </c>
      <c r="R5" s="109">
        <f>D5+J5+M5</f>
        <v>0</v>
      </c>
      <c r="S5" s="108">
        <f>F5+L5+O5</f>
        <v>6</v>
      </c>
      <c r="T5" s="521">
        <f>P5*2+Q5*1</f>
        <v>3</v>
      </c>
      <c r="U5" s="521"/>
      <c r="V5" s="110">
        <f>1+IF(T5&lt;T4,1,0)+IF(T5&lt;T6,1,0)+IF(T5&lt;T7,1,0)</f>
        <v>4</v>
      </c>
      <c r="W5" s="85"/>
      <c r="X5" s="97"/>
      <c r="Y5" s="97"/>
      <c r="Z5" s="111"/>
    </row>
    <row r="6" spans="1:244" s="86" customFormat="1" ht="21">
      <c r="A6" s="98">
        <v>3</v>
      </c>
      <c r="B6" s="99" t="s">
        <v>246</v>
      </c>
      <c r="C6" s="100">
        <v>602235700</v>
      </c>
      <c r="D6" s="104">
        <f>L4</f>
        <v>2</v>
      </c>
      <c r="E6" s="112" t="s">
        <v>128</v>
      </c>
      <c r="F6" s="106">
        <f>J4</f>
        <v>0</v>
      </c>
      <c r="G6" s="104">
        <f>L5</f>
        <v>2</v>
      </c>
      <c r="H6" s="112" t="s">
        <v>128</v>
      </c>
      <c r="I6" s="106">
        <f>J5</f>
        <v>0</v>
      </c>
      <c r="J6" s="113"/>
      <c r="K6" s="114"/>
      <c r="L6" s="115"/>
      <c r="M6" s="104">
        <v>0</v>
      </c>
      <c r="N6" s="105" t="s">
        <v>128</v>
      </c>
      <c r="O6" s="106">
        <v>2</v>
      </c>
      <c r="P6" s="107">
        <f>IF(D6&gt;F6,1,0)+IF(G6&gt;I6,1,0)+IF(M6&gt;O6,1,0)</f>
        <v>2</v>
      </c>
      <c r="Q6" s="108">
        <f>IF(D6&lt;F6,1,0)+IF(G6&lt;I6,1,0)+IF(M6&lt;O6,1,0)</f>
        <v>1</v>
      </c>
      <c r="R6" s="109">
        <f>D6+G6+M6</f>
        <v>4</v>
      </c>
      <c r="S6" s="108">
        <f>F6+I6+O6</f>
        <v>2</v>
      </c>
      <c r="T6" s="521">
        <f>P6*2+Q6*1</f>
        <v>5</v>
      </c>
      <c r="U6" s="521"/>
      <c r="V6" s="110">
        <f>1+IF(T6&lt;T4,1,0)+IF(T6&lt;T5,1,0)+IF(T6&lt;T7,1,0)</f>
        <v>2</v>
      </c>
      <c r="W6" s="85"/>
      <c r="X6" s="97"/>
      <c r="Y6" s="97"/>
      <c r="Z6" s="111"/>
    </row>
    <row r="7" spans="1:244" ht="21">
      <c r="A7" s="98">
        <v>4</v>
      </c>
      <c r="B7" s="99" t="s">
        <v>492</v>
      </c>
      <c r="C7" s="100">
        <v>737215132</v>
      </c>
      <c r="D7" s="104">
        <f>O4</f>
        <v>2</v>
      </c>
      <c r="E7" s="112" t="s">
        <v>128</v>
      </c>
      <c r="F7" s="106">
        <f>M4</f>
        <v>0</v>
      </c>
      <c r="G7" s="104">
        <f>O5</f>
        <v>2</v>
      </c>
      <c r="H7" s="112" t="s">
        <v>128</v>
      </c>
      <c r="I7" s="106">
        <f>M5</f>
        <v>0</v>
      </c>
      <c r="J7" s="104">
        <f>O6</f>
        <v>2</v>
      </c>
      <c r="K7" s="112" t="s">
        <v>128</v>
      </c>
      <c r="L7" s="106">
        <f>M6</f>
        <v>0</v>
      </c>
      <c r="M7" s="113"/>
      <c r="N7" s="114"/>
      <c r="O7" s="115"/>
      <c r="P7" s="107">
        <f>IF(D7&gt;F7,1,0)+IF(G7&gt;I7,1,0)+IF(J7&gt;L7,1,0)</f>
        <v>3</v>
      </c>
      <c r="Q7" s="108">
        <f>IF(D7&lt;F7,1,0)+IF(G7&lt;I7,1,0)+IF(J7&lt;L7,1,0)</f>
        <v>0</v>
      </c>
      <c r="R7" s="109">
        <f>D7+G7+J7</f>
        <v>6</v>
      </c>
      <c r="S7" s="108">
        <f>F7+I7+L7</f>
        <v>0</v>
      </c>
      <c r="T7" s="521">
        <f>P7*2+Q7*1</f>
        <v>6</v>
      </c>
      <c r="U7" s="521"/>
      <c r="V7" s="110">
        <f>1+IF(T7&lt;T4,1,0)+IF(T7&lt;T5,1,0)+IF(T7&lt;T6,1,0)</f>
        <v>1</v>
      </c>
      <c r="W7" s="85"/>
      <c r="X7" s="97"/>
      <c r="Y7" s="97"/>
      <c r="Z7" s="111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</row>
    <row r="8" spans="1:244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9"/>
      <c r="Q8" s="118"/>
      <c r="R8" s="119"/>
      <c r="S8" s="118"/>
      <c r="T8" s="522"/>
      <c r="U8" s="522"/>
      <c r="V8" s="117"/>
      <c r="W8" s="79"/>
      <c r="X8" s="120"/>
      <c r="Y8" s="120"/>
      <c r="Z8" s="121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</row>
    <row r="9" spans="1:244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2"/>
      <c r="U9" s="122"/>
      <c r="V9" s="122"/>
      <c r="W9" s="125"/>
      <c r="X9" s="126"/>
      <c r="Y9" s="126"/>
      <c r="Z9" s="127"/>
    </row>
    <row r="10" spans="1:244" s="116" customFormat="1" ht="15.75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2"/>
      <c r="U10" s="122"/>
      <c r="V10" s="122"/>
      <c r="W10" s="125"/>
      <c r="X10" s="126"/>
      <c r="Y10" s="126"/>
      <c r="Z10" s="127"/>
    </row>
    <row r="11" spans="1:244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2"/>
      <c r="U11" s="122"/>
      <c r="V11" s="122"/>
      <c r="W11" s="125"/>
      <c r="X11" s="126"/>
      <c r="Y11" s="126"/>
      <c r="Z11" s="127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</row>
    <row r="12" spans="1:244" s="129" customFormat="1" ht="18">
      <c r="A12" s="130"/>
      <c r="B12" s="529" t="s">
        <v>134</v>
      </c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131"/>
      <c r="X12" s="132"/>
      <c r="Y12" s="132"/>
      <c r="Z12" s="133"/>
    </row>
    <row r="13" spans="1:244" s="129" customFormat="1" ht="18">
      <c r="A13" s="130"/>
      <c r="B13" s="524" t="s">
        <v>493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</row>
    <row r="14" spans="1:244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</row>
    <row r="15" spans="1:244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</row>
    <row r="16" spans="1:244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</row>
    <row r="17" spans="1:244" s="129" customFormat="1" ht="18">
      <c r="A17" s="131"/>
      <c r="B17" s="525" t="s">
        <v>480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131"/>
    </row>
    <row r="18" spans="1:244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131"/>
    </row>
    <row r="19" spans="1:244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131"/>
    </row>
    <row r="20" spans="1:244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131"/>
    </row>
    <row r="21" spans="1:244" s="129" customFormat="1" ht="18">
      <c r="A21" s="131"/>
      <c r="B21" s="525" t="s">
        <v>494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131"/>
    </row>
    <row r="22" spans="1:244" s="129" customFormat="1" ht="18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131"/>
    </row>
    <row r="23" spans="1:244" s="129" customFormat="1" ht="18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131"/>
    </row>
    <row r="24" spans="1:244" s="129" customFormat="1" ht="18">
      <c r="A24" s="131"/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131"/>
    </row>
    <row r="25" spans="1:244">
      <c r="A25" s="131"/>
      <c r="B25" s="134" t="s">
        <v>495</v>
      </c>
      <c r="C25" s="131"/>
      <c r="D25" s="136"/>
      <c r="E25" s="131"/>
      <c r="F25" s="137"/>
      <c r="G25" s="136"/>
      <c r="H25" s="131"/>
      <c r="I25" s="137"/>
      <c r="J25" s="138"/>
      <c r="K25" s="131"/>
      <c r="L25" s="576" t="s">
        <v>139</v>
      </c>
      <c r="M25" s="576"/>
      <c r="N25" s="527">
        <v>45229</v>
      </c>
      <c r="O25" s="527"/>
      <c r="P25" s="527"/>
      <c r="Q25" s="527"/>
      <c r="R25" s="138"/>
      <c r="S25" s="136"/>
      <c r="T25" s="131"/>
      <c r="U25" s="131"/>
      <c r="V25" s="131"/>
      <c r="W25" s="131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</row>
    <row r="26" spans="1:244">
      <c r="P26" s="139"/>
    </row>
    <row r="27" spans="1:244">
      <c r="P27" s="139"/>
    </row>
    <row r="28" spans="1:244">
      <c r="P28" s="139"/>
    </row>
    <row r="29" spans="1:244">
      <c r="P29" s="139"/>
    </row>
    <row r="30" spans="1:244">
      <c r="P30" s="139"/>
    </row>
    <row r="31" spans="1:244">
      <c r="P31" s="139"/>
    </row>
    <row r="32" spans="1:244">
      <c r="P32" s="139"/>
    </row>
    <row r="33" spans="16:16">
      <c r="P33" s="139"/>
    </row>
    <row r="34" spans="16:16">
      <c r="P34" s="139"/>
    </row>
    <row r="35" spans="16:16">
      <c r="P35" s="139"/>
    </row>
    <row r="36" spans="16:16">
      <c r="P36" s="139"/>
    </row>
    <row r="37" spans="16:16">
      <c r="P37" s="139"/>
    </row>
    <row r="38" spans="16:16">
      <c r="P38" s="139"/>
    </row>
    <row r="39" spans="16:16">
      <c r="P39" s="139"/>
    </row>
    <row r="40" spans="16:16">
      <c r="P40" s="139"/>
    </row>
  </sheetData>
  <mergeCells count="27">
    <mergeCell ref="B22:V22"/>
    <mergeCell ref="B23:V23"/>
    <mergeCell ref="B24:V24"/>
    <mergeCell ref="L25:M25"/>
    <mergeCell ref="N25:Q25"/>
    <mergeCell ref="B17:V17"/>
    <mergeCell ref="B18:V18"/>
    <mergeCell ref="B19:V19"/>
    <mergeCell ref="B20:V20"/>
    <mergeCell ref="B21:V21"/>
    <mergeCell ref="B12:V12"/>
    <mergeCell ref="B13:V13"/>
    <mergeCell ref="B14:V14"/>
    <mergeCell ref="B15:V15"/>
    <mergeCell ref="B16:V16"/>
    <mergeCell ref="T4:U4"/>
    <mergeCell ref="T5:U5"/>
    <mergeCell ref="T6:U6"/>
    <mergeCell ref="T7:U7"/>
    <mergeCell ref="T8:U8"/>
    <mergeCell ref="A1:V1"/>
    <mergeCell ref="D3:F3"/>
    <mergeCell ref="G3:I3"/>
    <mergeCell ref="J3:L3"/>
    <mergeCell ref="M3:O3"/>
    <mergeCell ref="R3:S3"/>
    <mergeCell ref="T3:U3"/>
  </mergeCells>
  <pageMargins left="0.70833333333333304" right="0.70833333333333304" top="0.78749999999999998" bottom="0.78749999999999998" header="0.511811023622047" footer="0.511811023622047"/>
  <pageSetup paperSize="9" scale="80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J40"/>
  <sheetViews>
    <sheetView view="pageBreakPreview" zoomScale="110" zoomScaleNormal="100" zoomScalePageLayoutView="110" workbookViewId="0">
      <selection activeCell="A3" sqref="A3:V7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6" width="8.7109375" style="82" customWidth="1"/>
    <col min="17" max="17" width="8.7109375" style="80" customWidth="1"/>
    <col min="18" max="18" width="8.85546875" style="82" customWidth="1"/>
    <col min="19" max="19" width="8.85546875" style="80" customWidth="1"/>
    <col min="20" max="20" width="5.28515625" style="79" customWidth="1"/>
    <col min="21" max="21" width="13.7109375" style="79" customWidth="1"/>
    <col min="22" max="22" width="10" style="79" customWidth="1"/>
    <col min="23" max="23" width="7" style="79" customWidth="1"/>
    <col min="24" max="241" width="9.140625" style="83" customWidth="1"/>
    <col min="242" max="242" width="2.7109375" style="83" customWidth="1"/>
    <col min="243" max="243" width="17.5703125" style="83" customWidth="1"/>
    <col min="244" max="244" width="11.5703125" style="83" hidden="1" customWidth="1"/>
    <col min="245" max="16384" width="1.7109375" style="83"/>
  </cols>
  <sheetData>
    <row r="1" spans="1:244" s="86" customFormat="1" ht="36">
      <c r="A1" s="518" t="s">
        <v>496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85"/>
    </row>
    <row r="2" spans="1:244" s="85" customFormat="1" ht="21">
      <c r="D2" s="87"/>
      <c r="F2" s="88"/>
      <c r="G2" s="87"/>
      <c r="I2" s="88"/>
      <c r="J2" s="89"/>
      <c r="L2" s="88"/>
      <c r="M2" s="89"/>
      <c r="O2" s="88"/>
      <c r="P2" s="90"/>
      <c r="Q2" s="87"/>
      <c r="R2" s="89"/>
      <c r="S2" s="87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</row>
    <row r="3" spans="1:244" s="86" customFormat="1" ht="21" customHeight="1">
      <c r="A3" s="91"/>
      <c r="B3" s="92" t="s">
        <v>117</v>
      </c>
      <c r="C3" s="93" t="s">
        <v>118</v>
      </c>
      <c r="D3" s="528" t="s">
        <v>497</v>
      </c>
      <c r="E3" s="528"/>
      <c r="F3" s="528"/>
      <c r="G3" s="528" t="s">
        <v>238</v>
      </c>
      <c r="H3" s="528"/>
      <c r="I3" s="528"/>
      <c r="J3" s="528" t="s">
        <v>45</v>
      </c>
      <c r="K3" s="528"/>
      <c r="L3" s="528"/>
      <c r="M3" s="528" t="s">
        <v>498</v>
      </c>
      <c r="N3" s="528"/>
      <c r="O3" s="528"/>
      <c r="P3" s="94" t="s">
        <v>123</v>
      </c>
      <c r="Q3" s="95" t="s">
        <v>124</v>
      </c>
      <c r="R3" s="520" t="s">
        <v>125</v>
      </c>
      <c r="S3" s="520"/>
      <c r="T3" s="520" t="s">
        <v>126</v>
      </c>
      <c r="U3" s="520"/>
      <c r="V3" s="96" t="s">
        <v>14</v>
      </c>
      <c r="W3" s="87"/>
      <c r="X3" s="97"/>
      <c r="Y3" s="97"/>
      <c r="Z3" s="97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</row>
    <row r="4" spans="1:244" s="86" customFormat="1" ht="21">
      <c r="A4" s="98">
        <v>1</v>
      </c>
      <c r="B4" s="99" t="s">
        <v>239</v>
      </c>
      <c r="C4" s="100">
        <v>777644380</v>
      </c>
      <c r="D4" s="101"/>
      <c r="E4" s="102"/>
      <c r="F4" s="103"/>
      <c r="G4" s="104">
        <v>2</v>
      </c>
      <c r="H4" s="105" t="s">
        <v>128</v>
      </c>
      <c r="I4" s="106">
        <v>0</v>
      </c>
      <c r="J4" s="104">
        <v>2</v>
      </c>
      <c r="K4" s="105" t="s">
        <v>128</v>
      </c>
      <c r="L4" s="106">
        <v>0</v>
      </c>
      <c r="M4" s="104">
        <v>2</v>
      </c>
      <c r="N4" s="105" t="s">
        <v>128</v>
      </c>
      <c r="O4" s="106">
        <v>0</v>
      </c>
      <c r="P4" s="107">
        <f>IF(G4&gt;I4,1,0)+IF(J4&gt;L4,1,0)+IF(M4&gt;O4,1,0)</f>
        <v>3</v>
      </c>
      <c r="Q4" s="108">
        <f>IF(G4&lt;I4,1,0)+IF(J4&lt;L4,1,0)+IF(M4&lt;O4,1,0)</f>
        <v>0</v>
      </c>
      <c r="R4" s="109">
        <f>G4+J4+M4</f>
        <v>6</v>
      </c>
      <c r="S4" s="108">
        <f>I4+L4+O4</f>
        <v>0</v>
      </c>
      <c r="T4" s="521">
        <f>P4*2+Q4*1</f>
        <v>6</v>
      </c>
      <c r="U4" s="521"/>
      <c r="V4" s="110">
        <f>1+IF(T4&lt;T5,1,0)+IF(T4&lt;T6,1,0)+IF(T4&lt;T7,1,0)</f>
        <v>1</v>
      </c>
      <c r="W4" s="85"/>
      <c r="X4" s="97"/>
      <c r="Y4" s="97"/>
      <c r="Z4" s="111"/>
    </row>
    <row r="5" spans="1:244" s="86" customFormat="1" ht="21">
      <c r="A5" s="98">
        <v>2</v>
      </c>
      <c r="B5" s="99" t="s">
        <v>499</v>
      </c>
      <c r="C5" s="100">
        <v>602693433</v>
      </c>
      <c r="D5" s="104">
        <f>I4</f>
        <v>0</v>
      </c>
      <c r="E5" s="112" t="s">
        <v>128</v>
      </c>
      <c r="F5" s="106">
        <f>G4</f>
        <v>2</v>
      </c>
      <c r="G5" s="113"/>
      <c r="H5" s="114"/>
      <c r="I5" s="115"/>
      <c r="J5" s="104">
        <v>0</v>
      </c>
      <c r="K5" s="105" t="s">
        <v>128</v>
      </c>
      <c r="L5" s="106">
        <v>2</v>
      </c>
      <c r="M5" s="104">
        <v>0</v>
      </c>
      <c r="N5" s="105" t="s">
        <v>128</v>
      </c>
      <c r="O5" s="106">
        <v>2</v>
      </c>
      <c r="P5" s="107">
        <f>IF(D5&gt;F5,1,0)+IF(J5&gt;L5,1,0)+IF(M5&gt;O5,1,0)</f>
        <v>0</v>
      </c>
      <c r="Q5" s="108">
        <f>IF(D5&lt;F5,1,0)+IF(J5&lt;L5,1,0)+IF(M5&lt;O5,1,0)</f>
        <v>3</v>
      </c>
      <c r="R5" s="109">
        <f>D5+J5+M5</f>
        <v>0</v>
      </c>
      <c r="S5" s="108">
        <f>F5+L5+O5</f>
        <v>6</v>
      </c>
      <c r="T5" s="521">
        <f>P5*2+Q5*1</f>
        <v>3</v>
      </c>
      <c r="U5" s="521"/>
      <c r="V5" s="110">
        <f>1+IF(T5&lt;T4,1,0)+IF(T5&lt;T6,1,0)+IF(T5&lt;T7,1,0)</f>
        <v>4</v>
      </c>
      <c r="W5" s="85"/>
      <c r="X5" s="97"/>
      <c r="Y5" s="97"/>
      <c r="Z5" s="111"/>
    </row>
    <row r="6" spans="1:244" s="86" customFormat="1" ht="21">
      <c r="A6" s="98">
        <v>3</v>
      </c>
      <c r="B6" s="99" t="s">
        <v>246</v>
      </c>
      <c r="C6" s="100">
        <v>602235700</v>
      </c>
      <c r="D6" s="104">
        <f>L4</f>
        <v>0</v>
      </c>
      <c r="E6" s="112" t="s">
        <v>128</v>
      </c>
      <c r="F6" s="106">
        <f>J4</f>
        <v>2</v>
      </c>
      <c r="G6" s="104">
        <f>L5</f>
        <v>2</v>
      </c>
      <c r="H6" s="112" t="s">
        <v>128</v>
      </c>
      <c r="I6" s="106">
        <f>J5</f>
        <v>0</v>
      </c>
      <c r="J6" s="113"/>
      <c r="K6" s="114"/>
      <c r="L6" s="115"/>
      <c r="M6" s="104">
        <v>1</v>
      </c>
      <c r="N6" s="105" t="s">
        <v>128</v>
      </c>
      <c r="O6" s="106">
        <v>2</v>
      </c>
      <c r="P6" s="107">
        <f>IF(D6&gt;F6,1,0)+IF(G6&gt;I6,1,0)+IF(M6&gt;O6,1,0)</f>
        <v>1</v>
      </c>
      <c r="Q6" s="108">
        <f>IF(D6&lt;F6,1,0)+IF(G6&lt;I6,1,0)+IF(M6&lt;O6,1,0)</f>
        <v>2</v>
      </c>
      <c r="R6" s="109">
        <f>D6+G6+M6</f>
        <v>3</v>
      </c>
      <c r="S6" s="108">
        <f>F6+I6+O6</f>
        <v>4</v>
      </c>
      <c r="T6" s="521">
        <f>P6*2+Q6*1</f>
        <v>4</v>
      </c>
      <c r="U6" s="521"/>
      <c r="V6" s="110">
        <f>1+IF(T6&lt;T4,1,0)+IF(T6&lt;T5,1,0)+IF(T6&lt;T7,1,0)</f>
        <v>3</v>
      </c>
      <c r="W6" s="85"/>
      <c r="X6" s="97"/>
      <c r="Y6" s="97"/>
      <c r="Z6" s="111"/>
    </row>
    <row r="7" spans="1:244" ht="21">
      <c r="A7" s="98">
        <v>4</v>
      </c>
      <c r="B7" s="99" t="s">
        <v>500</v>
      </c>
      <c r="C7" s="100">
        <v>737215132</v>
      </c>
      <c r="D7" s="104">
        <f>O4</f>
        <v>0</v>
      </c>
      <c r="E7" s="112" t="s">
        <v>128</v>
      </c>
      <c r="F7" s="106">
        <f>M4</f>
        <v>2</v>
      </c>
      <c r="G7" s="104">
        <f>O5</f>
        <v>2</v>
      </c>
      <c r="H7" s="112" t="s">
        <v>128</v>
      </c>
      <c r="I7" s="106">
        <f>M5</f>
        <v>0</v>
      </c>
      <c r="J7" s="104">
        <f>O6</f>
        <v>2</v>
      </c>
      <c r="K7" s="112" t="s">
        <v>128</v>
      </c>
      <c r="L7" s="106">
        <f>M6</f>
        <v>1</v>
      </c>
      <c r="M7" s="113"/>
      <c r="N7" s="114"/>
      <c r="O7" s="115"/>
      <c r="P7" s="107">
        <f>IF(D7&gt;F7,1,0)+IF(G7&gt;I7,1,0)+IF(J7&gt;L7,1,0)</f>
        <v>2</v>
      </c>
      <c r="Q7" s="108">
        <f>IF(D7&lt;F7,1,0)+IF(G7&lt;I7,1,0)+IF(J7&lt;L7,1,0)</f>
        <v>1</v>
      </c>
      <c r="R7" s="109">
        <f>D7+G7+J7</f>
        <v>4</v>
      </c>
      <c r="S7" s="108">
        <f>F7+I7+L7</f>
        <v>3</v>
      </c>
      <c r="T7" s="521">
        <f>P7*2+Q7*1</f>
        <v>5</v>
      </c>
      <c r="U7" s="521"/>
      <c r="V7" s="110">
        <f>1+IF(T7&lt;T4,1,0)+IF(T7&lt;T5,1,0)+IF(T7&lt;T6,1,0)</f>
        <v>2</v>
      </c>
      <c r="W7" s="85"/>
      <c r="X7" s="97"/>
      <c r="Y7" s="97"/>
      <c r="Z7" s="111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</row>
    <row r="8" spans="1:244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9"/>
      <c r="Q8" s="118"/>
      <c r="R8" s="119"/>
      <c r="S8" s="118"/>
      <c r="T8" s="522"/>
      <c r="U8" s="522"/>
      <c r="V8" s="117"/>
      <c r="W8" s="79"/>
      <c r="X8" s="120"/>
      <c r="Y8" s="120"/>
      <c r="Z8" s="121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</row>
    <row r="9" spans="1:244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2"/>
      <c r="U9" s="122"/>
      <c r="V9" s="122"/>
      <c r="W9" s="125"/>
      <c r="X9" s="126"/>
      <c r="Y9" s="126"/>
      <c r="Z9" s="127"/>
    </row>
    <row r="10" spans="1:244" s="116" customFormat="1" ht="15.75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2"/>
      <c r="U10" s="122"/>
      <c r="V10" s="122"/>
      <c r="W10" s="125"/>
      <c r="X10" s="126"/>
      <c r="Y10" s="126"/>
      <c r="Z10" s="127"/>
    </row>
    <row r="11" spans="1:244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2"/>
      <c r="U11" s="122"/>
      <c r="V11" s="122"/>
      <c r="W11" s="125"/>
      <c r="X11" s="126"/>
      <c r="Y11" s="126"/>
      <c r="Z11" s="127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</row>
    <row r="12" spans="1:244" s="129" customFormat="1" ht="18">
      <c r="A12" s="130"/>
      <c r="B12" s="529" t="s">
        <v>134</v>
      </c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131"/>
      <c r="X12" s="132"/>
      <c r="Y12" s="132"/>
      <c r="Z12" s="133"/>
    </row>
    <row r="13" spans="1:244" s="129" customFormat="1" ht="18">
      <c r="A13" s="130"/>
      <c r="B13" s="524" t="s">
        <v>493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</row>
    <row r="14" spans="1:244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</row>
    <row r="15" spans="1:244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</row>
    <row r="16" spans="1:244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</row>
    <row r="17" spans="1:244" s="129" customFormat="1" ht="18">
      <c r="A17" s="131"/>
      <c r="B17" s="525" t="s">
        <v>480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131"/>
    </row>
    <row r="18" spans="1:244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131"/>
    </row>
    <row r="19" spans="1:244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131"/>
    </row>
    <row r="20" spans="1:244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131"/>
    </row>
    <row r="21" spans="1:244" s="129" customFormat="1" ht="18">
      <c r="A21" s="131"/>
      <c r="B21" s="525" t="s">
        <v>137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131"/>
    </row>
    <row r="22" spans="1:244" s="129" customFormat="1" ht="18">
      <c r="A22" s="131"/>
      <c r="B22" s="525" t="s">
        <v>501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131"/>
    </row>
    <row r="23" spans="1:244" s="129" customFormat="1" ht="18">
      <c r="A23" s="131"/>
      <c r="B23" s="525" t="s">
        <v>502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131"/>
    </row>
    <row r="24" spans="1:244" s="129" customFormat="1" ht="18">
      <c r="A24" s="131"/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131"/>
    </row>
    <row r="25" spans="1:244">
      <c r="A25" s="131"/>
      <c r="B25" s="134" t="s">
        <v>495</v>
      </c>
      <c r="C25" s="131"/>
      <c r="D25" s="136"/>
      <c r="E25" s="131"/>
      <c r="F25" s="137"/>
      <c r="G25" s="136"/>
      <c r="H25" s="131"/>
      <c r="I25" s="137"/>
      <c r="J25" s="138"/>
      <c r="K25" s="131"/>
      <c r="L25" s="576" t="s">
        <v>139</v>
      </c>
      <c r="M25" s="576"/>
      <c r="N25" s="527">
        <v>45229</v>
      </c>
      <c r="O25" s="527"/>
      <c r="P25" s="527"/>
      <c r="Q25" s="527"/>
      <c r="R25" s="138"/>
      <c r="S25" s="136"/>
      <c r="T25" s="131"/>
      <c r="U25" s="131"/>
      <c r="V25" s="131"/>
      <c r="W25" s="131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</row>
    <row r="26" spans="1:244">
      <c r="P26" s="139"/>
    </row>
    <row r="27" spans="1:244">
      <c r="P27" s="139"/>
    </row>
    <row r="28" spans="1:244">
      <c r="P28" s="139"/>
    </row>
    <row r="29" spans="1:244">
      <c r="P29" s="139"/>
    </row>
    <row r="30" spans="1:244">
      <c r="P30" s="139"/>
    </row>
    <row r="31" spans="1:244">
      <c r="P31" s="139"/>
    </row>
    <row r="32" spans="1:244">
      <c r="P32" s="139"/>
    </row>
    <row r="33" spans="16:16">
      <c r="P33" s="139"/>
    </row>
    <row r="34" spans="16:16">
      <c r="P34" s="139"/>
    </row>
    <row r="35" spans="16:16">
      <c r="P35" s="139"/>
    </row>
    <row r="36" spans="16:16">
      <c r="P36" s="139"/>
    </row>
    <row r="37" spans="16:16">
      <c r="P37" s="139"/>
    </row>
    <row r="38" spans="16:16">
      <c r="P38" s="139"/>
    </row>
    <row r="39" spans="16:16">
      <c r="P39" s="139"/>
    </row>
    <row r="40" spans="16:16">
      <c r="P40" s="139"/>
    </row>
  </sheetData>
  <mergeCells count="27">
    <mergeCell ref="B22:V22"/>
    <mergeCell ref="B23:V23"/>
    <mergeCell ref="B24:V24"/>
    <mergeCell ref="L25:M25"/>
    <mergeCell ref="N25:Q25"/>
    <mergeCell ref="B17:V17"/>
    <mergeCell ref="B18:V18"/>
    <mergeCell ref="B19:V19"/>
    <mergeCell ref="B20:V20"/>
    <mergeCell ref="B21:V21"/>
    <mergeCell ref="B12:V12"/>
    <mergeCell ref="B13:V13"/>
    <mergeCell ref="B14:V14"/>
    <mergeCell ref="B15:V15"/>
    <mergeCell ref="B16:V16"/>
    <mergeCell ref="T4:U4"/>
    <mergeCell ref="T5:U5"/>
    <mergeCell ref="T6:U6"/>
    <mergeCell ref="T7:U7"/>
    <mergeCell ref="T8:U8"/>
    <mergeCell ref="A1:V1"/>
    <mergeCell ref="D3:F3"/>
    <mergeCell ref="G3:I3"/>
    <mergeCell ref="J3:L3"/>
    <mergeCell ref="M3:O3"/>
    <mergeCell ref="R3:S3"/>
    <mergeCell ref="T3:U3"/>
  </mergeCells>
  <pageMargins left="0.70833333333333304" right="0.70833333333333304" top="0.78749999999999998" bottom="0.78749999999999998" header="0.511811023622047" footer="0.511811023622047"/>
  <pageSetup paperSize="9" scale="80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S34"/>
  <sheetViews>
    <sheetView view="pageBreakPreview" zoomScale="110" zoomScaleNormal="100" zoomScalePageLayoutView="110" workbookViewId="0">
      <selection activeCell="U5" sqref="U5"/>
    </sheetView>
  </sheetViews>
  <sheetFormatPr defaultColWidth="8.7109375" defaultRowHeight="15"/>
  <cols>
    <col min="2" max="2" width="24.28515625" customWidth="1"/>
  </cols>
  <sheetData>
    <row r="1" spans="1:19" ht="36">
      <c r="A1" s="518" t="s">
        <v>607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</row>
    <row r="2" spans="1:19" ht="21">
      <c r="A2" s="85"/>
      <c r="B2" s="85"/>
      <c r="C2" s="87"/>
      <c r="D2" s="85"/>
      <c r="E2" s="88"/>
      <c r="F2" s="87"/>
      <c r="G2" s="85"/>
      <c r="H2" s="88"/>
      <c r="I2" s="89"/>
      <c r="J2" s="85"/>
      <c r="K2" s="88"/>
      <c r="L2" s="89"/>
      <c r="M2" s="85"/>
      <c r="N2" s="88"/>
      <c r="O2" s="90"/>
      <c r="P2" s="87"/>
      <c r="Q2" s="85"/>
      <c r="R2" s="85"/>
      <c r="S2" s="85"/>
    </row>
    <row r="3" spans="1:19">
      <c r="A3" s="567"/>
      <c r="B3" s="568" t="s">
        <v>117</v>
      </c>
      <c r="C3" s="577" t="s">
        <v>45</v>
      </c>
      <c r="D3" s="578"/>
      <c r="E3" s="579"/>
      <c r="F3" s="577" t="s">
        <v>42</v>
      </c>
      <c r="G3" s="578"/>
      <c r="H3" s="579"/>
      <c r="I3" s="577" t="s">
        <v>617</v>
      </c>
      <c r="J3" s="578"/>
      <c r="K3" s="579"/>
      <c r="L3" s="577" t="s">
        <v>22</v>
      </c>
      <c r="M3" s="578"/>
      <c r="N3" s="579"/>
      <c r="O3" s="520" t="s">
        <v>123</v>
      </c>
      <c r="P3" s="520" t="s">
        <v>124</v>
      </c>
      <c r="Q3" s="520" t="s">
        <v>126</v>
      </c>
      <c r="R3" s="520"/>
      <c r="S3" s="569" t="s">
        <v>14</v>
      </c>
    </row>
    <row r="4" spans="1:19">
      <c r="A4" s="567"/>
      <c r="B4" s="568"/>
      <c r="C4" s="580"/>
      <c r="D4" s="581"/>
      <c r="E4" s="582"/>
      <c r="F4" s="580"/>
      <c r="G4" s="581"/>
      <c r="H4" s="582"/>
      <c r="I4" s="580"/>
      <c r="J4" s="581"/>
      <c r="K4" s="582"/>
      <c r="L4" s="580"/>
      <c r="M4" s="581"/>
      <c r="N4" s="582"/>
      <c r="O4" s="520"/>
      <c r="P4" s="520"/>
      <c r="Q4" s="520"/>
      <c r="R4" s="520"/>
      <c r="S4" s="569"/>
    </row>
    <row r="5" spans="1:19" ht="21">
      <c r="A5" s="570">
        <v>1</v>
      </c>
      <c r="B5" s="571" t="s">
        <v>608</v>
      </c>
      <c r="C5" s="572"/>
      <c r="D5" s="572"/>
      <c r="E5" s="572"/>
      <c r="F5" s="104">
        <v>9</v>
      </c>
      <c r="G5" s="105" t="s">
        <v>128</v>
      </c>
      <c r="H5" s="106">
        <v>1</v>
      </c>
      <c r="I5" s="104">
        <v>9</v>
      </c>
      <c r="J5" s="105" t="s">
        <v>128</v>
      </c>
      <c r="K5" s="106">
        <v>7</v>
      </c>
      <c r="L5" s="104">
        <v>8</v>
      </c>
      <c r="M5" s="105" t="s">
        <v>128</v>
      </c>
      <c r="N5" s="106">
        <v>6</v>
      </c>
      <c r="O5" s="573">
        <v>1</v>
      </c>
      <c r="P5" s="521">
        <v>2</v>
      </c>
      <c r="Q5" s="521">
        <v>1</v>
      </c>
      <c r="R5" s="521"/>
      <c r="S5" s="574">
        <v>4</v>
      </c>
    </row>
    <row r="6" spans="1:19" ht="21">
      <c r="A6" s="570"/>
      <c r="B6" s="571"/>
      <c r="C6" s="572"/>
      <c r="D6" s="572"/>
      <c r="E6" s="572"/>
      <c r="F6" s="104">
        <v>5</v>
      </c>
      <c r="G6" s="105" t="s">
        <v>128</v>
      </c>
      <c r="H6" s="106">
        <v>5</v>
      </c>
      <c r="I6" s="104">
        <v>6</v>
      </c>
      <c r="J6" s="105" t="s">
        <v>128</v>
      </c>
      <c r="K6" s="106">
        <v>8</v>
      </c>
      <c r="L6" s="104">
        <v>4</v>
      </c>
      <c r="M6" s="105" t="s">
        <v>128</v>
      </c>
      <c r="N6" s="106">
        <v>8</v>
      </c>
      <c r="O6" s="573"/>
      <c r="P6" s="521"/>
      <c r="Q6" s="521"/>
      <c r="R6" s="521"/>
      <c r="S6" s="574"/>
    </row>
    <row r="7" spans="1:19" ht="21">
      <c r="A7" s="570"/>
      <c r="B7" s="571"/>
      <c r="C7" s="572"/>
      <c r="D7" s="572"/>
      <c r="E7" s="572"/>
      <c r="F7" s="104">
        <v>0</v>
      </c>
      <c r="G7" s="105" t="s">
        <v>128</v>
      </c>
      <c r="H7" s="106">
        <v>0</v>
      </c>
      <c r="I7" s="104">
        <v>0</v>
      </c>
      <c r="J7" s="105" t="s">
        <v>128</v>
      </c>
      <c r="K7" s="106">
        <v>1</v>
      </c>
      <c r="L7" s="104">
        <v>0</v>
      </c>
      <c r="M7" s="105" t="s">
        <v>128</v>
      </c>
      <c r="N7" s="106">
        <v>0</v>
      </c>
      <c r="O7" s="573"/>
      <c r="P7" s="521"/>
      <c r="Q7" s="521"/>
      <c r="R7" s="521"/>
      <c r="S7" s="574"/>
    </row>
    <row r="8" spans="1:19" ht="21">
      <c r="A8" s="570">
        <v>2</v>
      </c>
      <c r="B8" s="571" t="s">
        <v>609</v>
      </c>
      <c r="C8" s="104">
        <f>H5</f>
        <v>1</v>
      </c>
      <c r="D8" s="112" t="s">
        <v>128</v>
      </c>
      <c r="E8" s="106">
        <f>F5</f>
        <v>9</v>
      </c>
      <c r="F8" s="575"/>
      <c r="G8" s="575"/>
      <c r="H8" s="575"/>
      <c r="I8" s="104">
        <v>5</v>
      </c>
      <c r="J8" s="105" t="s">
        <v>128</v>
      </c>
      <c r="K8" s="106">
        <v>3</v>
      </c>
      <c r="L8" s="104">
        <v>6</v>
      </c>
      <c r="M8" s="105" t="s">
        <v>128</v>
      </c>
      <c r="N8" s="106">
        <v>3</v>
      </c>
      <c r="O8" s="573">
        <f t="shared" ref="O8" si="0">IF(F8&gt;H8,1,0)+IF(I8&gt;K8,1,0)+IF(L8&gt;N8,1,0)</f>
        <v>2</v>
      </c>
      <c r="P8" s="521">
        <v>1</v>
      </c>
      <c r="Q8" s="521">
        <v>4</v>
      </c>
      <c r="R8" s="521"/>
      <c r="S8" s="574">
        <v>1</v>
      </c>
    </row>
    <row r="9" spans="1:19" ht="21">
      <c r="A9" s="570"/>
      <c r="B9" s="571"/>
      <c r="C9" s="104">
        <f t="shared" ref="C9:C10" si="1">H6</f>
        <v>5</v>
      </c>
      <c r="D9" s="112" t="s">
        <v>128</v>
      </c>
      <c r="E9" s="106">
        <f t="shared" ref="E9:E16" si="2">F6</f>
        <v>5</v>
      </c>
      <c r="F9" s="575"/>
      <c r="G9" s="575"/>
      <c r="H9" s="575"/>
      <c r="I9" s="104">
        <v>2</v>
      </c>
      <c r="J9" s="105" t="s">
        <v>128</v>
      </c>
      <c r="K9" s="106">
        <v>3</v>
      </c>
      <c r="L9" s="104">
        <v>6</v>
      </c>
      <c r="M9" s="105" t="s">
        <v>128</v>
      </c>
      <c r="N9" s="106">
        <v>3</v>
      </c>
      <c r="O9" s="573"/>
      <c r="P9" s="521"/>
      <c r="Q9" s="521"/>
      <c r="R9" s="521"/>
      <c r="S9" s="574"/>
    </row>
    <row r="10" spans="1:19" ht="21">
      <c r="A10" s="570"/>
      <c r="B10" s="571"/>
      <c r="C10" s="104">
        <f t="shared" si="1"/>
        <v>0</v>
      </c>
      <c r="D10" s="112" t="s">
        <v>128</v>
      </c>
      <c r="E10" s="106">
        <f t="shared" si="2"/>
        <v>0</v>
      </c>
      <c r="F10" s="575"/>
      <c r="G10" s="575"/>
      <c r="H10" s="575"/>
      <c r="I10" s="104">
        <v>0</v>
      </c>
      <c r="J10" s="105" t="s">
        <v>128</v>
      </c>
      <c r="K10" s="106">
        <v>0</v>
      </c>
      <c r="L10" s="104">
        <v>0</v>
      </c>
      <c r="M10" s="105" t="s">
        <v>128</v>
      </c>
      <c r="N10" s="106">
        <v>0</v>
      </c>
      <c r="O10" s="573"/>
      <c r="P10" s="521"/>
      <c r="Q10" s="521"/>
      <c r="R10" s="521"/>
      <c r="S10" s="574"/>
    </row>
    <row r="11" spans="1:19" ht="21">
      <c r="A11" s="570">
        <v>3</v>
      </c>
      <c r="B11" s="571" t="s">
        <v>610</v>
      </c>
      <c r="C11" s="104">
        <v>7</v>
      </c>
      <c r="D11" s="112" t="s">
        <v>128</v>
      </c>
      <c r="E11" s="106">
        <v>9</v>
      </c>
      <c r="F11" s="104">
        <f>K8</f>
        <v>3</v>
      </c>
      <c r="G11" s="112" t="s">
        <v>128</v>
      </c>
      <c r="H11" s="106">
        <f>I8</f>
        <v>5</v>
      </c>
      <c r="I11" s="575"/>
      <c r="J11" s="575"/>
      <c r="K11" s="575"/>
      <c r="L11" s="104">
        <v>7</v>
      </c>
      <c r="M11" s="105" t="s">
        <v>128</v>
      </c>
      <c r="N11" s="106">
        <v>6</v>
      </c>
      <c r="O11" s="573">
        <v>1</v>
      </c>
      <c r="P11" s="521">
        <v>2</v>
      </c>
      <c r="Q11" s="521">
        <v>2</v>
      </c>
      <c r="R11" s="521"/>
      <c r="S11" s="574">
        <f>1+IF(Q11&lt;Q5,1,0)+IF(Q11&lt;Q8,1,0)+IF(Q11&lt;Q14,1,0)</f>
        <v>3</v>
      </c>
    </row>
    <row r="12" spans="1:19" ht="21">
      <c r="A12" s="570"/>
      <c r="B12" s="571"/>
      <c r="C12" s="104">
        <v>8</v>
      </c>
      <c r="D12" s="112" t="s">
        <v>128</v>
      </c>
      <c r="E12" s="106">
        <v>6</v>
      </c>
      <c r="F12" s="104">
        <f t="shared" ref="F12:F16" si="3">K9</f>
        <v>3</v>
      </c>
      <c r="G12" s="112" t="s">
        <v>128</v>
      </c>
      <c r="H12" s="106">
        <f t="shared" ref="H12:H16" si="4">I9</f>
        <v>2</v>
      </c>
      <c r="I12" s="575"/>
      <c r="J12" s="575"/>
      <c r="K12" s="575"/>
      <c r="L12" s="104">
        <v>6</v>
      </c>
      <c r="M12" s="105" t="s">
        <v>128</v>
      </c>
      <c r="N12" s="106">
        <v>7</v>
      </c>
      <c r="O12" s="573"/>
      <c r="P12" s="521"/>
      <c r="Q12" s="521"/>
      <c r="R12" s="521"/>
      <c r="S12" s="574"/>
    </row>
    <row r="13" spans="1:19" ht="21">
      <c r="A13" s="570"/>
      <c r="B13" s="571"/>
      <c r="C13" s="104">
        <v>1</v>
      </c>
      <c r="D13" s="112" t="s">
        <v>128</v>
      </c>
      <c r="E13" s="106">
        <v>0</v>
      </c>
      <c r="F13" s="104">
        <f t="shared" si="3"/>
        <v>0</v>
      </c>
      <c r="G13" s="112" t="s">
        <v>128</v>
      </c>
      <c r="H13" s="106">
        <f t="shared" si="4"/>
        <v>0</v>
      </c>
      <c r="I13" s="575"/>
      <c r="J13" s="575"/>
      <c r="K13" s="575"/>
      <c r="L13" s="104">
        <v>0</v>
      </c>
      <c r="M13" s="105" t="s">
        <v>128</v>
      </c>
      <c r="N13" s="106">
        <v>1</v>
      </c>
      <c r="O13" s="573"/>
      <c r="P13" s="521"/>
      <c r="Q13" s="521"/>
      <c r="R13" s="521"/>
      <c r="S13" s="574"/>
    </row>
    <row r="14" spans="1:19" ht="21">
      <c r="A14" s="570">
        <v>4</v>
      </c>
      <c r="B14" s="571" t="s">
        <v>611</v>
      </c>
      <c r="C14" s="104">
        <v>6</v>
      </c>
      <c r="D14" s="112" t="s">
        <v>128</v>
      </c>
      <c r="E14" s="106">
        <v>8</v>
      </c>
      <c r="F14" s="104">
        <v>3</v>
      </c>
      <c r="G14" s="112" t="s">
        <v>128</v>
      </c>
      <c r="H14" s="106">
        <v>6</v>
      </c>
      <c r="I14" s="104">
        <v>6</v>
      </c>
      <c r="J14" s="112" t="s">
        <v>128</v>
      </c>
      <c r="K14" s="106">
        <v>7</v>
      </c>
      <c r="L14" s="575"/>
      <c r="M14" s="575"/>
      <c r="N14" s="575"/>
      <c r="O14" s="573">
        <v>2</v>
      </c>
      <c r="P14" s="521">
        <v>1</v>
      </c>
      <c r="Q14" s="521">
        <v>3</v>
      </c>
      <c r="R14" s="521"/>
      <c r="S14" s="574">
        <v>2</v>
      </c>
    </row>
    <row r="15" spans="1:19" ht="21">
      <c r="A15" s="570"/>
      <c r="B15" s="571"/>
      <c r="C15" s="104">
        <v>8</v>
      </c>
      <c r="D15" s="112" t="s">
        <v>128</v>
      </c>
      <c r="E15" s="106">
        <v>4</v>
      </c>
      <c r="F15" s="104">
        <v>3</v>
      </c>
      <c r="G15" s="112" t="s">
        <v>128</v>
      </c>
      <c r="H15" s="106">
        <v>6</v>
      </c>
      <c r="I15" s="104">
        <v>7</v>
      </c>
      <c r="J15" s="112" t="s">
        <v>128</v>
      </c>
      <c r="K15" s="106">
        <v>6</v>
      </c>
      <c r="L15" s="575"/>
      <c r="M15" s="575"/>
      <c r="N15" s="575"/>
      <c r="O15" s="573"/>
      <c r="P15" s="521"/>
      <c r="Q15" s="521"/>
      <c r="R15" s="521"/>
      <c r="S15" s="574"/>
    </row>
    <row r="16" spans="1:19" ht="21">
      <c r="A16" s="570"/>
      <c r="B16" s="570"/>
      <c r="C16" s="104">
        <v>0</v>
      </c>
      <c r="D16" s="112" t="s">
        <v>128</v>
      </c>
      <c r="E16" s="106">
        <f t="shared" si="2"/>
        <v>0</v>
      </c>
      <c r="F16" s="104">
        <f t="shared" si="3"/>
        <v>0</v>
      </c>
      <c r="G16" s="112" t="s">
        <v>128</v>
      </c>
      <c r="H16" s="106">
        <f t="shared" si="4"/>
        <v>0</v>
      </c>
      <c r="I16" s="104">
        <v>1</v>
      </c>
      <c r="J16" s="112" t="s">
        <v>128</v>
      </c>
      <c r="K16" s="106">
        <v>0</v>
      </c>
      <c r="L16" s="575"/>
      <c r="M16" s="575"/>
      <c r="N16" s="575"/>
      <c r="O16" s="573"/>
      <c r="P16" s="521"/>
      <c r="Q16" s="521"/>
      <c r="R16" s="521"/>
      <c r="S16" s="574"/>
    </row>
    <row r="17" spans="1:19" ht="20.25">
      <c r="A17" s="117"/>
      <c r="B17" s="117"/>
      <c r="C17" s="118"/>
      <c r="D17" s="117"/>
      <c r="E17" s="118"/>
      <c r="F17" s="118"/>
      <c r="G17" s="117"/>
      <c r="H17" s="118"/>
      <c r="I17" s="118"/>
      <c r="J17" s="117"/>
      <c r="K17" s="118"/>
      <c r="L17" s="118"/>
      <c r="M17" s="117"/>
      <c r="N17" s="118"/>
      <c r="O17" s="118"/>
      <c r="P17" s="118"/>
      <c r="Q17" s="548"/>
      <c r="R17" s="548"/>
      <c r="S17" s="117"/>
    </row>
    <row r="18" spans="1:19" ht="15.75">
      <c r="A18" s="122"/>
      <c r="B18" s="123" t="s">
        <v>132</v>
      </c>
      <c r="C18" s="124"/>
      <c r="D18" s="122"/>
      <c r="E18" s="124"/>
      <c r="F18" s="124"/>
      <c r="G18" s="122"/>
      <c r="H18" s="124"/>
      <c r="I18" s="124"/>
      <c r="J18" s="122"/>
      <c r="K18" s="124"/>
      <c r="L18" s="124"/>
      <c r="M18" s="122"/>
      <c r="N18" s="124"/>
      <c r="O18" s="124"/>
      <c r="P18" s="124"/>
      <c r="Q18" s="122"/>
      <c r="R18" s="122"/>
      <c r="S18" s="122"/>
    </row>
    <row r="19" spans="1:19" ht="15.75">
      <c r="A19" s="122"/>
      <c r="B19" s="128" t="s">
        <v>133</v>
      </c>
      <c r="C19" s="124"/>
      <c r="D19" s="122"/>
      <c r="E19" s="124"/>
      <c r="F19" s="124"/>
      <c r="G19" s="122"/>
      <c r="H19" s="124"/>
      <c r="I19" s="124"/>
      <c r="J19" s="122"/>
      <c r="K19" s="124"/>
      <c r="L19" s="124"/>
      <c r="M19" s="122"/>
      <c r="N19" s="124"/>
      <c r="O19" s="124"/>
      <c r="P19" s="124"/>
      <c r="Q19" s="122"/>
      <c r="R19" s="122"/>
      <c r="S19" s="122"/>
    </row>
    <row r="20" spans="1:19" ht="15.75">
      <c r="A20" s="122"/>
      <c r="B20" s="122"/>
      <c r="C20" s="124"/>
      <c r="D20" s="122"/>
      <c r="E20" s="124"/>
      <c r="F20" s="124"/>
      <c r="G20" s="122"/>
      <c r="H20" s="124"/>
      <c r="I20" s="124"/>
      <c r="J20" s="122"/>
      <c r="K20" s="124"/>
      <c r="L20" s="124"/>
      <c r="M20" s="122"/>
      <c r="N20" s="124"/>
      <c r="O20" s="124"/>
      <c r="P20" s="124"/>
      <c r="Q20" s="122"/>
      <c r="R20" s="122"/>
      <c r="S20" s="122"/>
    </row>
    <row r="21" spans="1:19" ht="20.25">
      <c r="A21" s="130"/>
      <c r="B21" s="523" t="s">
        <v>134</v>
      </c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</row>
    <row r="22" spans="1:19" ht="18">
      <c r="A22" s="130"/>
      <c r="B22" s="524" t="s">
        <v>614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</row>
    <row r="23" spans="1:19" ht="18">
      <c r="A23" s="130"/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</row>
    <row r="24" spans="1:19" ht="18">
      <c r="A24" s="130"/>
      <c r="B24" s="524" t="s">
        <v>616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</row>
    <row r="25" spans="1:19" ht="18">
      <c r="A25" s="130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</row>
    <row r="26" spans="1:19" ht="18">
      <c r="A26" s="131"/>
      <c r="B26" s="525" t="s">
        <v>615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</row>
    <row r="27" spans="1:19" ht="18">
      <c r="A27" s="131"/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</row>
    <row r="28" spans="1:19" ht="18">
      <c r="A28" s="131"/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</row>
    <row r="29" spans="1:19" ht="18">
      <c r="A29" s="131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</row>
    <row r="30" spans="1:19" ht="18">
      <c r="A30" s="131"/>
      <c r="B30" s="525" t="s">
        <v>137</v>
      </c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</row>
    <row r="31" spans="1:19" ht="18">
      <c r="A31" s="131"/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</row>
    <row r="32" spans="1:19" ht="18">
      <c r="A32" s="131"/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</row>
    <row r="33" spans="1:19" ht="20.25">
      <c r="A33" s="79"/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</row>
    <row r="34" spans="1:19" ht="20.25">
      <c r="A34" s="79"/>
      <c r="B34" s="459" t="s">
        <v>612</v>
      </c>
      <c r="C34" s="80"/>
      <c r="D34" s="79"/>
      <c r="E34" s="81"/>
      <c r="F34" s="80"/>
      <c r="G34" s="79"/>
      <c r="H34" s="81"/>
      <c r="I34" s="82"/>
      <c r="J34" s="79"/>
      <c r="K34" s="583" t="s">
        <v>613</v>
      </c>
      <c r="L34" s="555"/>
      <c r="M34" s="555"/>
      <c r="N34" s="81"/>
      <c r="O34" s="139"/>
      <c r="P34" s="80"/>
      <c r="Q34" s="79"/>
      <c r="R34" s="79"/>
      <c r="S34" s="79"/>
    </row>
  </sheetData>
  <mergeCells count="54">
    <mergeCell ref="K34:M34"/>
    <mergeCell ref="B30:S30"/>
    <mergeCell ref="B31:S31"/>
    <mergeCell ref="B32:S32"/>
    <mergeCell ref="B33:S33"/>
    <mergeCell ref="B25:S25"/>
    <mergeCell ref="B26:S26"/>
    <mergeCell ref="B27:S27"/>
    <mergeCell ref="B28:S28"/>
    <mergeCell ref="B29:S29"/>
    <mergeCell ref="Q17:R17"/>
    <mergeCell ref="B21:S21"/>
    <mergeCell ref="B22:S22"/>
    <mergeCell ref="B23:S23"/>
    <mergeCell ref="B24:S24"/>
    <mergeCell ref="Q11:R13"/>
    <mergeCell ref="S11:S13"/>
    <mergeCell ref="A14:A16"/>
    <mergeCell ref="B14:B16"/>
    <mergeCell ref="L14:N16"/>
    <mergeCell ref="O14:O16"/>
    <mergeCell ref="P14:P16"/>
    <mergeCell ref="Q14:R16"/>
    <mergeCell ref="S14:S16"/>
    <mergeCell ref="A11:A13"/>
    <mergeCell ref="B11:B13"/>
    <mergeCell ref="I11:K13"/>
    <mergeCell ref="O11:O13"/>
    <mergeCell ref="P11:P13"/>
    <mergeCell ref="Q5:R7"/>
    <mergeCell ref="S5:S7"/>
    <mergeCell ref="A8:A10"/>
    <mergeCell ref="B8:B10"/>
    <mergeCell ref="F8:H10"/>
    <mergeCell ref="O8:O10"/>
    <mergeCell ref="P8:P10"/>
    <mergeCell ref="Q8:R10"/>
    <mergeCell ref="S8:S10"/>
    <mergeCell ref="A5:A7"/>
    <mergeCell ref="B5:B7"/>
    <mergeCell ref="C5:E7"/>
    <mergeCell ref="O5:O7"/>
    <mergeCell ref="P5:P7"/>
    <mergeCell ref="A1:S1"/>
    <mergeCell ref="A3:A4"/>
    <mergeCell ref="B3:B4"/>
    <mergeCell ref="O3:O4"/>
    <mergeCell ref="P3:P4"/>
    <mergeCell ref="Q3:R4"/>
    <mergeCell ref="S3:S4"/>
    <mergeCell ref="C3:E4"/>
    <mergeCell ref="F3:H4"/>
    <mergeCell ref="I3:K4"/>
    <mergeCell ref="L3:N4"/>
  </mergeCells>
  <pageMargins left="0.7" right="0.7" top="0.78749999999999998" bottom="0.78749999999999998" header="0.511811023622047" footer="0.511811023622047"/>
  <pageSetup paperSize="9" scale="44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44"/>
  <sheetViews>
    <sheetView view="pageBreakPreview" topLeftCell="A7" zoomScale="110" zoomScaleNormal="100" zoomScalePageLayoutView="110" workbookViewId="0">
      <selection activeCell="A4" sqref="A4:O40"/>
    </sheetView>
  </sheetViews>
  <sheetFormatPr defaultColWidth="8.7109375" defaultRowHeight="15"/>
  <cols>
    <col min="1" max="1" width="8.7109375" style="305" customWidth="1"/>
    <col min="2" max="2" width="24.42578125" bestFit="1" customWidth="1"/>
    <col min="12" max="12" width="9.42578125" customWidth="1"/>
  </cols>
  <sheetData>
    <row r="1" spans="1:15" ht="35.25" customHeight="1">
      <c r="A1" s="515" t="s">
        <v>106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15.75">
      <c r="A2" s="432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5.75">
      <c r="A3" s="444"/>
      <c r="B3" s="429"/>
      <c r="C3" s="430"/>
      <c r="D3" s="442"/>
      <c r="E3" s="432"/>
      <c r="F3" s="442"/>
      <c r="G3" s="432"/>
      <c r="H3" s="442"/>
      <c r="I3" s="432"/>
      <c r="J3" s="442"/>
      <c r="K3" s="432"/>
      <c r="L3" s="516"/>
      <c r="M3" s="516"/>
      <c r="N3" s="516"/>
      <c r="O3" s="516"/>
    </row>
    <row r="4" spans="1:15" ht="15.75">
      <c r="A4" s="59" t="s">
        <v>107</v>
      </c>
      <c r="B4" s="448" t="s">
        <v>52</v>
      </c>
      <c r="C4" s="449" t="s">
        <v>54</v>
      </c>
      <c r="D4" s="71"/>
      <c r="E4" s="59" t="s">
        <v>59</v>
      </c>
      <c r="F4" s="71"/>
      <c r="G4" s="59" t="s">
        <v>55</v>
      </c>
      <c r="H4" s="71"/>
      <c r="I4" s="59" t="s">
        <v>56</v>
      </c>
      <c r="J4" s="71"/>
      <c r="K4" s="59" t="s">
        <v>57</v>
      </c>
      <c r="L4" s="71"/>
      <c r="M4" s="59" t="s">
        <v>58</v>
      </c>
      <c r="N4" s="71"/>
      <c r="O4" s="59" t="s">
        <v>60</v>
      </c>
    </row>
    <row r="5" spans="1:15" ht="15.75">
      <c r="A5" s="389" t="s">
        <v>508</v>
      </c>
      <c r="B5" s="514" t="s">
        <v>563</v>
      </c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411">
        <f>SUM(O6:O9)</f>
        <v>7172</v>
      </c>
    </row>
    <row r="6" spans="1:15" ht="15.75">
      <c r="A6" s="354" t="s">
        <v>61</v>
      </c>
      <c r="B6" s="49" t="s">
        <v>564</v>
      </c>
      <c r="C6" s="50">
        <v>8.6999999999999993</v>
      </c>
      <c r="D6" s="51">
        <v>582</v>
      </c>
      <c r="E6" s="53">
        <v>1.2974537037037037E-3</v>
      </c>
      <c r="F6" s="51">
        <v>631</v>
      </c>
      <c r="G6" s="403"/>
      <c r="H6" s="403"/>
      <c r="I6" s="51">
        <v>133</v>
      </c>
      <c r="J6" s="51">
        <v>439</v>
      </c>
      <c r="K6" s="403"/>
      <c r="L6" s="403"/>
      <c r="M6" s="51">
        <v>47.3</v>
      </c>
      <c r="N6" s="51">
        <v>445</v>
      </c>
      <c r="O6" s="407">
        <f t="shared" ref="O6:O10" si="0">D6+F6+H6+J6+L6+N6</f>
        <v>2097</v>
      </c>
    </row>
    <row r="7" spans="1:15" ht="15.75">
      <c r="A7" s="354" t="s">
        <v>74</v>
      </c>
      <c r="B7" s="49" t="s">
        <v>565</v>
      </c>
      <c r="C7" s="50">
        <v>8.6999999999999993</v>
      </c>
      <c r="D7" s="51">
        <v>582</v>
      </c>
      <c r="E7" s="57">
        <v>1.3310185185185185E-3</v>
      </c>
      <c r="F7" s="51">
        <v>585</v>
      </c>
      <c r="G7" s="51">
        <v>399</v>
      </c>
      <c r="H7" s="51">
        <v>306</v>
      </c>
      <c r="I7" s="403"/>
      <c r="J7" s="403"/>
      <c r="K7" s="403"/>
      <c r="L7" s="403"/>
      <c r="M7" s="51">
        <v>31.74</v>
      </c>
      <c r="N7" s="51">
        <v>256</v>
      </c>
      <c r="O7" s="407">
        <f t="shared" si="0"/>
        <v>1729</v>
      </c>
    </row>
    <row r="8" spans="1:15" ht="15.75">
      <c r="A8" s="354" t="s">
        <v>64</v>
      </c>
      <c r="B8" s="49" t="s">
        <v>566</v>
      </c>
      <c r="C8" s="50">
        <v>9.4</v>
      </c>
      <c r="D8" s="51">
        <v>413</v>
      </c>
      <c r="E8" s="57">
        <v>1.4965277777777778E-3</v>
      </c>
      <c r="F8" s="51">
        <v>380</v>
      </c>
      <c r="G8" s="403"/>
      <c r="H8" s="403"/>
      <c r="I8" s="51">
        <v>121</v>
      </c>
      <c r="J8" s="51">
        <v>321</v>
      </c>
      <c r="K8" s="403"/>
      <c r="L8" s="403"/>
      <c r="M8" s="51">
        <v>26.97</v>
      </c>
      <c r="N8" s="51">
        <v>200</v>
      </c>
      <c r="O8" s="407">
        <f t="shared" si="0"/>
        <v>1314</v>
      </c>
    </row>
    <row r="9" spans="1:15" ht="15.75">
      <c r="A9" s="354" t="s">
        <v>66</v>
      </c>
      <c r="B9" s="49" t="s">
        <v>567</v>
      </c>
      <c r="C9" s="50">
        <v>8.9</v>
      </c>
      <c r="D9" s="51">
        <v>531</v>
      </c>
      <c r="E9" s="57">
        <v>1.3159722222222223E-3</v>
      </c>
      <c r="F9" s="51">
        <v>605</v>
      </c>
      <c r="G9" s="51">
        <v>425</v>
      </c>
      <c r="H9" s="51">
        <v>367</v>
      </c>
      <c r="I9" s="403"/>
      <c r="J9" s="403"/>
      <c r="K9" s="403"/>
      <c r="L9" s="403"/>
      <c r="M9" s="51">
        <v>53.96</v>
      </c>
      <c r="N9" s="51">
        <v>529</v>
      </c>
      <c r="O9" s="408">
        <f t="shared" si="0"/>
        <v>2032</v>
      </c>
    </row>
    <row r="10" spans="1:15" ht="15.75">
      <c r="A10" s="354" t="s">
        <v>68</v>
      </c>
      <c r="B10" s="49" t="s">
        <v>568</v>
      </c>
      <c r="C10" s="50">
        <v>9.3000000000000007</v>
      </c>
      <c r="D10" s="51">
        <v>435</v>
      </c>
      <c r="E10" s="57">
        <v>1.505787037037037E-3</v>
      </c>
      <c r="F10" s="51">
        <v>370</v>
      </c>
      <c r="G10" s="51">
        <v>337</v>
      </c>
      <c r="H10" s="51">
        <v>174</v>
      </c>
      <c r="I10" s="403"/>
      <c r="J10" s="403"/>
      <c r="K10" s="403"/>
      <c r="L10" s="403"/>
      <c r="M10" s="51">
        <v>38.36</v>
      </c>
      <c r="N10" s="51">
        <v>335</v>
      </c>
      <c r="O10" s="408">
        <f t="shared" si="0"/>
        <v>1314</v>
      </c>
    </row>
    <row r="11" spans="1:15" ht="15.75">
      <c r="A11" s="354"/>
      <c r="B11" s="49"/>
      <c r="C11" s="50"/>
      <c r="D11" s="51"/>
      <c r="E11" s="57"/>
      <c r="F11" s="51"/>
      <c r="G11" s="51"/>
      <c r="H11" s="51"/>
      <c r="I11" s="51"/>
      <c r="J11" s="51"/>
      <c r="K11" s="51"/>
      <c r="L11" s="51"/>
      <c r="M11" s="51"/>
      <c r="N11" s="51"/>
      <c r="O11" s="77">
        <f t="shared" ref="O11:O12" si="1">D11+F11+H11+J11+L11+N11</f>
        <v>0</v>
      </c>
    </row>
    <row r="12" spans="1:15" ht="15.75">
      <c r="A12" s="354"/>
      <c r="B12" s="49"/>
      <c r="C12" s="50"/>
      <c r="D12" s="51"/>
      <c r="E12" s="57"/>
      <c r="F12" s="51"/>
      <c r="G12" s="51"/>
      <c r="H12" s="51"/>
      <c r="I12" s="51"/>
      <c r="J12" s="51"/>
      <c r="K12" s="51"/>
      <c r="L12" s="51"/>
      <c r="M12" s="51"/>
      <c r="N12" s="51"/>
      <c r="O12" s="77">
        <f t="shared" si="1"/>
        <v>0</v>
      </c>
    </row>
    <row r="13" spans="1:15" ht="15.75">
      <c r="A13" s="354"/>
      <c r="B13" s="448"/>
      <c r="C13" s="449"/>
      <c r="D13" s="51"/>
      <c r="E13" s="59"/>
      <c r="F13" s="51"/>
      <c r="G13" s="59"/>
      <c r="H13" s="51"/>
      <c r="I13" s="59"/>
      <c r="J13" s="51"/>
      <c r="K13" s="59"/>
      <c r="L13" s="51"/>
      <c r="M13" s="59"/>
      <c r="N13" s="59"/>
      <c r="O13" s="59"/>
    </row>
    <row r="14" spans="1:15" ht="15.75">
      <c r="A14" s="390" t="s">
        <v>510</v>
      </c>
      <c r="B14" s="514" t="s">
        <v>539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411">
        <f>SUM(O15:O18)</f>
        <v>6621</v>
      </c>
    </row>
    <row r="15" spans="1:15" ht="15.75">
      <c r="A15" s="354" t="s">
        <v>61</v>
      </c>
      <c r="B15" s="49" t="s">
        <v>569</v>
      </c>
      <c r="C15" s="50">
        <v>8.4</v>
      </c>
      <c r="D15" s="51">
        <v>662</v>
      </c>
      <c r="E15" s="57">
        <v>1.3703703703703705E-3</v>
      </c>
      <c r="F15" s="51">
        <v>533</v>
      </c>
      <c r="G15" s="51">
        <v>415</v>
      </c>
      <c r="H15" s="51">
        <v>343</v>
      </c>
      <c r="I15" s="403"/>
      <c r="J15" s="403"/>
      <c r="K15" s="403"/>
      <c r="L15" s="403"/>
      <c r="M15" s="51">
        <v>37.57</v>
      </c>
      <c r="N15" s="51">
        <v>326</v>
      </c>
      <c r="O15" s="407">
        <f t="shared" ref="O15:O21" si="2">D15+F15+H15+J15+L15+N15</f>
        <v>1864</v>
      </c>
    </row>
    <row r="16" spans="1:15" ht="15.75">
      <c r="A16" s="354" t="s">
        <v>74</v>
      </c>
      <c r="B16" s="49" t="s">
        <v>570</v>
      </c>
      <c r="C16" s="50">
        <v>8.5</v>
      </c>
      <c r="D16" s="51">
        <v>635</v>
      </c>
      <c r="E16" s="57">
        <v>1.4618055555555556E-3</v>
      </c>
      <c r="F16" s="51">
        <v>420</v>
      </c>
      <c r="G16" s="51">
        <v>383</v>
      </c>
      <c r="H16" s="51">
        <v>270</v>
      </c>
      <c r="I16" s="403"/>
      <c r="J16" s="403"/>
      <c r="K16" s="403"/>
      <c r="L16" s="403"/>
      <c r="M16" s="51">
        <v>38.04</v>
      </c>
      <c r="N16" s="51">
        <v>331</v>
      </c>
      <c r="O16" s="407">
        <f t="shared" si="2"/>
        <v>1656</v>
      </c>
    </row>
    <row r="17" spans="1:15" ht="15.75">
      <c r="A17" s="354" t="s">
        <v>64</v>
      </c>
      <c r="B17" s="49" t="s">
        <v>571</v>
      </c>
      <c r="C17" s="50">
        <v>8.6999999999999993</v>
      </c>
      <c r="D17" s="51">
        <v>582</v>
      </c>
      <c r="E17" s="57">
        <v>1.443287037037037E-3</v>
      </c>
      <c r="F17" s="51">
        <v>442</v>
      </c>
      <c r="G17" s="51">
        <v>387</v>
      </c>
      <c r="H17" s="51">
        <v>279</v>
      </c>
      <c r="I17" s="403"/>
      <c r="J17" s="403"/>
      <c r="K17" s="403"/>
      <c r="L17" s="403"/>
      <c r="M17" s="51">
        <v>27.49</v>
      </c>
      <c r="N17" s="51">
        <v>206</v>
      </c>
      <c r="O17" s="407">
        <f t="shared" si="2"/>
        <v>1509</v>
      </c>
    </row>
    <row r="18" spans="1:15" ht="15.75">
      <c r="A18" s="354" t="s">
        <v>66</v>
      </c>
      <c r="B18" s="49" t="s">
        <v>573</v>
      </c>
      <c r="C18" s="50">
        <v>8.9</v>
      </c>
      <c r="D18" s="51">
        <v>531</v>
      </c>
      <c r="E18" s="57">
        <v>1.3946759259259259E-3</v>
      </c>
      <c r="F18" s="51">
        <v>501</v>
      </c>
      <c r="G18" s="403"/>
      <c r="H18" s="403"/>
      <c r="I18" s="51">
        <v>121</v>
      </c>
      <c r="J18" s="51">
        <v>321</v>
      </c>
      <c r="K18" s="403"/>
      <c r="L18" s="403"/>
      <c r="M18" s="51">
        <v>30.34</v>
      </c>
      <c r="N18" s="51">
        <v>239</v>
      </c>
      <c r="O18" s="408">
        <f>D18+F18+H18+J18+L18+N18</f>
        <v>1592</v>
      </c>
    </row>
    <row r="19" spans="1:15" ht="15.75">
      <c r="A19" s="354" t="s">
        <v>68</v>
      </c>
      <c r="B19" s="49" t="s">
        <v>572</v>
      </c>
      <c r="C19" s="50">
        <v>8.9</v>
      </c>
      <c r="D19" s="51">
        <v>531</v>
      </c>
      <c r="E19" s="57">
        <v>1.4895833333333332E-3</v>
      </c>
      <c r="F19" s="51">
        <v>388</v>
      </c>
      <c r="G19" s="403"/>
      <c r="H19" s="403"/>
      <c r="I19" s="51">
        <v>125</v>
      </c>
      <c r="J19" s="51">
        <v>359</v>
      </c>
      <c r="K19" s="403"/>
      <c r="L19" s="403"/>
      <c r="M19" s="51">
        <v>23.85</v>
      </c>
      <c r="N19" s="51">
        <v>164</v>
      </c>
      <c r="O19" s="408">
        <f>D19+F19+H19+J19+L19+N19</f>
        <v>1442</v>
      </c>
    </row>
    <row r="20" spans="1:15" ht="15.75">
      <c r="A20" s="354"/>
      <c r="B20" s="49"/>
      <c r="C20" s="50"/>
      <c r="D20" s="51"/>
      <c r="E20" s="57"/>
      <c r="F20" s="51"/>
      <c r="G20" s="51"/>
      <c r="H20" s="51"/>
      <c r="I20" s="51"/>
      <c r="J20" s="51"/>
      <c r="K20" s="51"/>
      <c r="L20" s="51"/>
      <c r="M20" s="51"/>
      <c r="N20" s="51"/>
      <c r="O20" s="77">
        <f t="shared" ref="O20" si="3">D20+F20+H20+J20+L20+N20</f>
        <v>0</v>
      </c>
    </row>
    <row r="21" spans="1:15" ht="15.75">
      <c r="A21" s="354"/>
      <c r="B21" s="49"/>
      <c r="C21" s="50"/>
      <c r="D21" s="51"/>
      <c r="E21" s="57"/>
      <c r="F21" s="51"/>
      <c r="G21" s="51"/>
      <c r="H21" s="51"/>
      <c r="I21" s="51"/>
      <c r="J21" s="51"/>
      <c r="K21" s="51"/>
      <c r="L21" s="51"/>
      <c r="M21" s="51"/>
      <c r="N21" s="51"/>
      <c r="O21" s="77">
        <f t="shared" si="2"/>
        <v>0</v>
      </c>
    </row>
    <row r="22" spans="1:15" ht="15.75">
      <c r="A22" s="354"/>
      <c r="B22" s="448"/>
      <c r="C22" s="449"/>
      <c r="D22" s="51"/>
      <c r="E22" s="59"/>
      <c r="F22" s="51"/>
      <c r="G22" s="59"/>
      <c r="H22" s="51"/>
      <c r="I22" s="59"/>
      <c r="J22" s="51"/>
      <c r="K22" s="59"/>
      <c r="L22" s="51"/>
      <c r="M22" s="59"/>
      <c r="N22" s="59"/>
      <c r="O22" s="59"/>
    </row>
    <row r="23" spans="1:15" ht="15.75">
      <c r="A23" s="391" t="s">
        <v>522</v>
      </c>
      <c r="B23" s="514" t="s">
        <v>557</v>
      </c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411">
        <f>SUM(O24:O27)</f>
        <v>6281</v>
      </c>
    </row>
    <row r="24" spans="1:15" ht="15.75">
      <c r="A24" s="354" t="s">
        <v>61</v>
      </c>
      <c r="B24" s="49" t="s">
        <v>574</v>
      </c>
      <c r="C24" s="50">
        <v>9</v>
      </c>
      <c r="D24" s="51">
        <v>506</v>
      </c>
      <c r="E24" s="57">
        <v>1.451388888888889E-3</v>
      </c>
      <c r="F24" s="51">
        <v>432</v>
      </c>
      <c r="G24" s="403"/>
      <c r="H24" s="403"/>
      <c r="I24" s="51">
        <v>129</v>
      </c>
      <c r="J24" s="51">
        <v>399</v>
      </c>
      <c r="K24" s="403"/>
      <c r="L24" s="403"/>
      <c r="M24" s="51">
        <v>30.9</v>
      </c>
      <c r="N24" s="51">
        <v>246</v>
      </c>
      <c r="O24" s="406">
        <f t="shared" ref="O24:O30" si="4">D24+F24+H24+J24+L24+N24</f>
        <v>1583</v>
      </c>
    </row>
    <row r="25" spans="1:15" ht="15.75">
      <c r="A25" s="354" t="s">
        <v>74</v>
      </c>
      <c r="B25" s="49" t="s">
        <v>575</v>
      </c>
      <c r="C25" s="50">
        <v>9.1999999999999993</v>
      </c>
      <c r="D25" s="51">
        <v>458</v>
      </c>
      <c r="E25" s="57">
        <v>1.5E-3</v>
      </c>
      <c r="F25" s="51">
        <v>377</v>
      </c>
      <c r="G25" s="403"/>
      <c r="H25" s="403"/>
      <c r="I25" s="51">
        <v>133</v>
      </c>
      <c r="J25" s="51">
        <v>439</v>
      </c>
      <c r="K25" s="403"/>
      <c r="L25" s="403"/>
      <c r="M25" s="51">
        <v>41.85</v>
      </c>
      <c r="N25" s="51">
        <v>378</v>
      </c>
      <c r="O25" s="406">
        <f t="shared" si="4"/>
        <v>1652</v>
      </c>
    </row>
    <row r="26" spans="1:15" ht="15.75">
      <c r="A26" s="354" t="s">
        <v>64</v>
      </c>
      <c r="B26" s="49" t="s">
        <v>576</v>
      </c>
      <c r="C26" s="50">
        <v>9.4</v>
      </c>
      <c r="D26" s="51">
        <v>413</v>
      </c>
      <c r="E26" s="57">
        <v>1.3981481481481481E-3</v>
      </c>
      <c r="F26" s="51">
        <v>497</v>
      </c>
      <c r="G26" s="51">
        <v>367</v>
      </c>
      <c r="H26" s="51">
        <v>235</v>
      </c>
      <c r="I26" s="403"/>
      <c r="J26" s="403"/>
      <c r="K26" s="403"/>
      <c r="L26" s="403"/>
      <c r="M26" s="51">
        <v>45.1</v>
      </c>
      <c r="N26" s="51">
        <v>418</v>
      </c>
      <c r="O26" s="406">
        <f t="shared" si="4"/>
        <v>1563</v>
      </c>
    </row>
    <row r="27" spans="1:15" ht="15.75">
      <c r="A27" s="354" t="s">
        <v>66</v>
      </c>
      <c r="B27" s="49" t="s">
        <v>577</v>
      </c>
      <c r="C27" s="50">
        <v>9.1</v>
      </c>
      <c r="D27" s="51">
        <v>482</v>
      </c>
      <c r="E27" s="57">
        <v>1.4652777777777778E-3</v>
      </c>
      <c r="F27" s="51">
        <v>416</v>
      </c>
      <c r="G27" s="51">
        <v>380</v>
      </c>
      <c r="H27" s="51">
        <v>263</v>
      </c>
      <c r="I27" s="403"/>
      <c r="J27" s="403"/>
      <c r="K27" s="403"/>
      <c r="L27" s="403"/>
      <c r="M27" s="51">
        <v>37.29</v>
      </c>
      <c r="N27" s="51">
        <v>322</v>
      </c>
      <c r="O27" s="409">
        <f t="shared" si="4"/>
        <v>1483</v>
      </c>
    </row>
    <row r="28" spans="1:15" ht="15.75">
      <c r="A28" s="354" t="s">
        <v>68</v>
      </c>
      <c r="B28" s="49" t="s">
        <v>578</v>
      </c>
      <c r="C28" s="50">
        <v>9.1999999999999993</v>
      </c>
      <c r="D28" s="51">
        <v>458</v>
      </c>
      <c r="E28" s="57">
        <v>1.511574074074074E-3</v>
      </c>
      <c r="F28" s="51">
        <v>364</v>
      </c>
      <c r="G28" s="403"/>
      <c r="H28" s="403"/>
      <c r="I28" s="51">
        <v>129</v>
      </c>
      <c r="J28" s="51">
        <v>399</v>
      </c>
      <c r="K28" s="403"/>
      <c r="L28" s="403"/>
      <c r="M28" s="51">
        <v>22.91</v>
      </c>
      <c r="N28" s="51">
        <v>153</v>
      </c>
      <c r="O28" s="409">
        <f t="shared" si="4"/>
        <v>1374</v>
      </c>
    </row>
    <row r="29" spans="1:15" ht="15.75">
      <c r="A29" s="354"/>
      <c r="B29" s="49"/>
      <c r="C29" s="50"/>
      <c r="D29" s="51"/>
      <c r="E29" s="57"/>
      <c r="F29" s="51"/>
      <c r="G29" s="51"/>
      <c r="H29" s="51"/>
      <c r="I29" s="51"/>
      <c r="J29" s="51"/>
      <c r="K29" s="51"/>
      <c r="L29" s="51"/>
      <c r="M29" s="51"/>
      <c r="N29" s="51"/>
      <c r="O29" s="59">
        <f t="shared" si="4"/>
        <v>0</v>
      </c>
    </row>
    <row r="30" spans="1:15" ht="15.75">
      <c r="A30" s="354"/>
      <c r="B30" s="49"/>
      <c r="C30" s="50"/>
      <c r="D30" s="51"/>
      <c r="E30" s="57"/>
      <c r="F30" s="51"/>
      <c r="G30" s="51"/>
      <c r="H30" s="51"/>
      <c r="I30" s="51"/>
      <c r="J30" s="51"/>
      <c r="K30" s="51"/>
      <c r="L30" s="51"/>
      <c r="M30" s="51"/>
      <c r="N30" s="51"/>
      <c r="O30" s="59">
        <f t="shared" si="4"/>
        <v>0</v>
      </c>
    </row>
    <row r="31" spans="1:15" ht="15.75">
      <c r="A31" s="354"/>
      <c r="B31" s="448"/>
      <c r="C31" s="449"/>
      <c r="D31" s="51"/>
      <c r="E31" s="59"/>
      <c r="F31" s="51"/>
      <c r="G31" s="59"/>
      <c r="H31" s="51"/>
      <c r="I31" s="59"/>
      <c r="J31" s="51"/>
      <c r="K31" s="59"/>
      <c r="L31" s="51"/>
      <c r="M31" s="59"/>
      <c r="N31" s="59"/>
      <c r="O31" s="59"/>
    </row>
    <row r="32" spans="1:15" ht="15.75">
      <c r="A32" s="450"/>
      <c r="B32" s="448"/>
      <c r="C32" s="449"/>
      <c r="D32" s="51"/>
      <c r="E32" s="59"/>
      <c r="F32" s="51"/>
      <c r="G32" s="59"/>
      <c r="H32" s="51"/>
      <c r="I32" s="59"/>
      <c r="J32" s="51"/>
      <c r="K32" s="59"/>
      <c r="L32" s="51"/>
      <c r="M32" s="59"/>
      <c r="N32" s="59"/>
      <c r="O32" s="59"/>
    </row>
    <row r="33" spans="1:15" ht="15.75">
      <c r="A33" s="416" t="s">
        <v>516</v>
      </c>
      <c r="B33" s="514" t="s">
        <v>579</v>
      </c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411">
        <f>SUM(O34:O37)</f>
        <v>5785</v>
      </c>
    </row>
    <row r="34" spans="1:15" ht="15.75">
      <c r="A34" s="354" t="s">
        <v>61</v>
      </c>
      <c r="B34" s="49" t="s">
        <v>580</v>
      </c>
      <c r="C34" s="76">
        <v>9.1</v>
      </c>
      <c r="D34" s="74">
        <v>482</v>
      </c>
      <c r="E34" s="75">
        <v>1.3113425925925925E-3</v>
      </c>
      <c r="F34" s="74">
        <v>612</v>
      </c>
      <c r="G34" s="67">
        <v>361</v>
      </c>
      <c r="H34" s="74">
        <v>223</v>
      </c>
      <c r="I34" s="412"/>
      <c r="J34" s="412"/>
      <c r="K34" s="412"/>
      <c r="L34" s="412"/>
      <c r="M34" s="74">
        <v>29.44</v>
      </c>
      <c r="N34" s="74">
        <v>228</v>
      </c>
      <c r="O34" s="406">
        <f t="shared" ref="O34:O40" si="5">D34+F34+H34+J34+L34+N34</f>
        <v>1545</v>
      </c>
    </row>
    <row r="35" spans="1:15" ht="15.75">
      <c r="A35" s="354" t="s">
        <v>74</v>
      </c>
      <c r="B35" s="49" t="s">
        <v>581</v>
      </c>
      <c r="C35" s="50">
        <v>9.3000000000000007</v>
      </c>
      <c r="D35" s="51">
        <v>435</v>
      </c>
      <c r="E35" s="57">
        <v>1.6215277777777777E-3</v>
      </c>
      <c r="F35" s="51">
        <v>254</v>
      </c>
      <c r="G35" s="51">
        <v>354</v>
      </c>
      <c r="H35" s="51">
        <v>208</v>
      </c>
      <c r="I35" s="413"/>
      <c r="J35" s="414"/>
      <c r="K35" s="414"/>
      <c r="L35" s="414"/>
      <c r="M35" s="51">
        <v>40.090000000000003</v>
      </c>
      <c r="N35" s="51">
        <v>356</v>
      </c>
      <c r="O35" s="406">
        <f t="shared" si="5"/>
        <v>1253</v>
      </c>
    </row>
    <row r="36" spans="1:15" ht="15.75">
      <c r="A36" s="354" t="s">
        <v>64</v>
      </c>
      <c r="B36" s="49" t="s">
        <v>582</v>
      </c>
      <c r="C36" s="50">
        <v>9</v>
      </c>
      <c r="D36" s="51">
        <v>506</v>
      </c>
      <c r="E36" s="451">
        <v>1.46875E-3</v>
      </c>
      <c r="F36" s="51">
        <v>412</v>
      </c>
      <c r="G36" s="415"/>
      <c r="H36" s="415"/>
      <c r="I36" s="51">
        <v>125</v>
      </c>
      <c r="J36" s="51">
        <v>359</v>
      </c>
      <c r="K36" s="414"/>
      <c r="L36" s="414"/>
      <c r="M36" s="51">
        <v>32.72</v>
      </c>
      <c r="N36" s="51">
        <v>267</v>
      </c>
      <c r="O36" s="406">
        <f t="shared" si="5"/>
        <v>1544</v>
      </c>
    </row>
    <row r="37" spans="1:15" ht="15.75">
      <c r="A37" s="354" t="s">
        <v>66</v>
      </c>
      <c r="B37" s="49" t="s">
        <v>584</v>
      </c>
      <c r="C37" s="50">
        <v>8.8000000000000007</v>
      </c>
      <c r="D37" s="51">
        <v>556</v>
      </c>
      <c r="E37" s="57">
        <v>1.6851851851851852E-3</v>
      </c>
      <c r="F37" s="51">
        <v>198</v>
      </c>
      <c r="G37" s="414"/>
      <c r="H37" s="414"/>
      <c r="I37" s="51">
        <v>129</v>
      </c>
      <c r="J37" s="51">
        <v>399</v>
      </c>
      <c r="K37" s="414"/>
      <c r="L37" s="414"/>
      <c r="M37" s="51">
        <v>34.590000000000003</v>
      </c>
      <c r="N37" s="51">
        <v>290</v>
      </c>
      <c r="O37" s="409">
        <f>D37+F37+H37+J37+L37+N37</f>
        <v>1443</v>
      </c>
    </row>
    <row r="38" spans="1:15" ht="15.75">
      <c r="A38" s="354" t="s">
        <v>68</v>
      </c>
      <c r="B38" s="49" t="s">
        <v>583</v>
      </c>
      <c r="C38" s="50">
        <v>9.5</v>
      </c>
      <c r="D38" s="51">
        <v>391</v>
      </c>
      <c r="E38" s="57">
        <v>1.6967592592592592E-3</v>
      </c>
      <c r="F38" s="51">
        <v>189</v>
      </c>
      <c r="G38" s="51">
        <v>352</v>
      </c>
      <c r="H38" s="51">
        <v>204</v>
      </c>
      <c r="I38" s="414"/>
      <c r="J38" s="414"/>
      <c r="K38" s="414"/>
      <c r="L38" s="414"/>
      <c r="M38" s="51">
        <v>23.63</v>
      </c>
      <c r="N38" s="51">
        <v>161</v>
      </c>
      <c r="O38" s="409">
        <f>D38+F38+H38+J38+L38+N38</f>
        <v>945</v>
      </c>
    </row>
    <row r="39" spans="1:15" ht="15.75">
      <c r="A39" s="51"/>
      <c r="B39" s="49"/>
      <c r="C39" s="50"/>
      <c r="D39" s="51"/>
      <c r="E39" s="57"/>
      <c r="F39" s="51"/>
      <c r="G39" s="51"/>
      <c r="H39" s="51"/>
      <c r="I39" s="51"/>
      <c r="J39" s="51"/>
      <c r="K39" s="51"/>
      <c r="L39" s="51"/>
      <c r="M39" s="51"/>
      <c r="N39" s="51"/>
      <c r="O39" s="59">
        <f t="shared" ref="O39" si="6">D39+F39+H39+J39+L39+N39</f>
        <v>0</v>
      </c>
    </row>
    <row r="40" spans="1:15" ht="15.75">
      <c r="A40" s="51"/>
      <c r="B40" s="49"/>
      <c r="C40" s="50"/>
      <c r="D40" s="51"/>
      <c r="E40" s="57"/>
      <c r="F40" s="51"/>
      <c r="G40" s="51"/>
      <c r="H40" s="51"/>
      <c r="I40" s="51"/>
      <c r="J40" s="51"/>
      <c r="K40" s="51"/>
      <c r="L40" s="51"/>
      <c r="M40" s="51"/>
      <c r="N40" s="51"/>
      <c r="O40" s="59">
        <f t="shared" si="5"/>
        <v>0</v>
      </c>
    </row>
    <row r="41" spans="1:15" ht="15.75">
      <c r="A41" s="447"/>
      <c r="B41" s="429"/>
      <c r="C41" s="430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</row>
    <row r="42" spans="1:15" ht="15.75">
      <c r="A42" s="445" t="s">
        <v>110</v>
      </c>
      <c r="B42" s="429"/>
      <c r="C42" s="430"/>
      <c r="D42" s="431"/>
      <c r="E42" s="432"/>
      <c r="F42" s="433"/>
      <c r="G42" s="432"/>
      <c r="H42" s="433"/>
      <c r="I42" s="432"/>
      <c r="J42" s="433"/>
      <c r="K42" s="432"/>
      <c r="L42" s="433"/>
      <c r="M42" s="432"/>
      <c r="N42" s="432"/>
      <c r="O42" s="432"/>
    </row>
    <row r="43" spans="1:15" ht="15.75">
      <c r="A43" s="445" t="s">
        <v>111</v>
      </c>
      <c r="B43" s="429"/>
      <c r="C43" s="430"/>
      <c r="D43" s="433"/>
      <c r="E43" s="432"/>
      <c r="F43" s="433"/>
      <c r="G43" s="432"/>
      <c r="H43" s="433"/>
      <c r="I43" s="432"/>
      <c r="J43" s="433"/>
      <c r="K43" s="432"/>
      <c r="L43" s="433"/>
      <c r="M43" s="432"/>
      <c r="N43" s="432"/>
      <c r="O43" s="432"/>
    </row>
    <row r="44" spans="1:15" ht="15.75">
      <c r="A44" s="445" t="s">
        <v>112</v>
      </c>
      <c r="B44" s="429"/>
      <c r="C44" s="430"/>
      <c r="D44" s="433"/>
      <c r="E44" s="432"/>
      <c r="F44" s="433"/>
      <c r="G44" s="432"/>
      <c r="H44" s="433"/>
      <c r="I44" s="432"/>
      <c r="J44" s="433"/>
      <c r="K44" s="432"/>
      <c r="L44" s="433"/>
      <c r="M44" s="432"/>
      <c r="N44" s="432"/>
      <c r="O44" s="432"/>
    </row>
  </sheetData>
  <mergeCells count="6">
    <mergeCell ref="B33:N33"/>
    <mergeCell ref="A1:O1"/>
    <mergeCell ref="L3:O3"/>
    <mergeCell ref="B5:N5"/>
    <mergeCell ref="B14:N14"/>
    <mergeCell ref="B23:N23"/>
  </mergeCells>
  <pageMargins left="0.70866141732283472" right="0.70866141732283472" top="0.78740157480314965" bottom="0.78740157480314965" header="0.51181102362204722" footer="0.51181102362204722"/>
  <pageSetup paperSize="9" scale="6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48"/>
  <sheetViews>
    <sheetView view="pageBreakPreview" topLeftCell="A4" zoomScale="110" zoomScaleNormal="100" zoomScalePageLayoutView="110" workbookViewId="0">
      <selection activeCell="A4" sqref="A4:O44"/>
    </sheetView>
  </sheetViews>
  <sheetFormatPr defaultColWidth="8.7109375" defaultRowHeight="15"/>
  <cols>
    <col min="1" max="1" width="8.7109375" style="305"/>
    <col min="2" max="2" width="19.7109375" customWidth="1"/>
  </cols>
  <sheetData>
    <row r="1" spans="1:15" ht="35.25" customHeight="1">
      <c r="A1" s="515" t="s">
        <v>113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15.75">
      <c r="A2" s="432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5.75">
      <c r="A3" s="444"/>
      <c r="B3" s="429"/>
      <c r="C3" s="430"/>
      <c r="D3" s="442"/>
      <c r="E3" s="432"/>
      <c r="F3" s="442"/>
      <c r="G3" s="432"/>
      <c r="H3" s="442"/>
      <c r="I3" s="432"/>
      <c r="J3" s="442"/>
      <c r="K3" s="432"/>
      <c r="L3" s="516"/>
      <c r="M3" s="516"/>
      <c r="N3" s="516"/>
      <c r="O3" s="516"/>
    </row>
    <row r="4" spans="1:15" ht="15.75">
      <c r="A4" s="360" t="s">
        <v>107</v>
      </c>
      <c r="B4" s="452" t="s">
        <v>52</v>
      </c>
      <c r="C4" s="453" t="s">
        <v>54</v>
      </c>
      <c r="D4" s="450"/>
      <c r="E4" s="360" t="s">
        <v>59</v>
      </c>
      <c r="F4" s="450"/>
      <c r="G4" s="360" t="s">
        <v>55</v>
      </c>
      <c r="H4" s="450"/>
      <c r="I4" s="360" t="s">
        <v>56</v>
      </c>
      <c r="J4" s="450"/>
      <c r="K4" s="360" t="s">
        <v>57</v>
      </c>
      <c r="L4" s="450"/>
      <c r="M4" s="360" t="s">
        <v>58</v>
      </c>
      <c r="N4" s="450"/>
      <c r="O4" s="360" t="s">
        <v>60</v>
      </c>
    </row>
    <row r="5" spans="1:15" ht="15.75">
      <c r="A5" s="389" t="s">
        <v>508</v>
      </c>
      <c r="B5" s="517" t="s">
        <v>546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410">
        <f>SUM(O6:O9)</f>
        <v>5743</v>
      </c>
    </row>
    <row r="6" spans="1:15" ht="15.75">
      <c r="A6" s="354" t="s">
        <v>61</v>
      </c>
      <c r="B6" s="49" t="s">
        <v>541</v>
      </c>
      <c r="C6" s="50">
        <v>7.9</v>
      </c>
      <c r="D6" s="51">
        <v>520</v>
      </c>
      <c r="E6" s="57">
        <v>1.8217592592592593E-3</v>
      </c>
      <c r="F6" s="51">
        <v>416</v>
      </c>
      <c r="G6" s="403"/>
      <c r="H6" s="403"/>
      <c r="I6" s="51">
        <v>139</v>
      </c>
      <c r="J6" s="51">
        <v>310</v>
      </c>
      <c r="K6" s="403"/>
      <c r="L6" s="403"/>
      <c r="M6" s="51">
        <v>54.12</v>
      </c>
      <c r="N6" s="51">
        <v>343</v>
      </c>
      <c r="O6" s="406">
        <f t="shared" ref="O6:O10" si="0">D6+F6+H6+J6+L6+N6</f>
        <v>1589</v>
      </c>
    </row>
    <row r="7" spans="1:15" ht="15.75">
      <c r="A7" s="354" t="s">
        <v>74</v>
      </c>
      <c r="B7" s="49" t="s">
        <v>542</v>
      </c>
      <c r="C7" s="50">
        <v>7.9</v>
      </c>
      <c r="D7" s="51">
        <v>520</v>
      </c>
      <c r="E7" s="57">
        <v>1.8599537037037035E-3</v>
      </c>
      <c r="F7" s="51">
        <v>384</v>
      </c>
      <c r="G7" s="403"/>
      <c r="H7" s="403"/>
      <c r="I7" s="51">
        <v>143</v>
      </c>
      <c r="J7" s="51">
        <v>338</v>
      </c>
      <c r="K7" s="403"/>
      <c r="L7" s="403"/>
      <c r="M7" s="51">
        <v>50.46</v>
      </c>
      <c r="N7" s="51">
        <v>312</v>
      </c>
      <c r="O7" s="406">
        <f t="shared" si="0"/>
        <v>1554</v>
      </c>
    </row>
    <row r="8" spans="1:15" ht="15.75">
      <c r="A8" s="354" t="s">
        <v>64</v>
      </c>
      <c r="B8" s="49" t="s">
        <v>543</v>
      </c>
      <c r="C8" s="50">
        <v>8.3000000000000007</v>
      </c>
      <c r="D8" s="51">
        <v>413</v>
      </c>
      <c r="E8" s="57">
        <v>1.7777777777777776E-3</v>
      </c>
      <c r="F8" s="51">
        <v>454</v>
      </c>
      <c r="G8" s="403"/>
      <c r="H8" s="403"/>
      <c r="I8" s="51">
        <v>147</v>
      </c>
      <c r="J8" s="51">
        <v>367</v>
      </c>
      <c r="K8" s="403"/>
      <c r="L8" s="403"/>
      <c r="M8" s="51">
        <v>47.48</v>
      </c>
      <c r="N8" s="51">
        <v>287</v>
      </c>
      <c r="O8" s="406">
        <f t="shared" si="0"/>
        <v>1521</v>
      </c>
    </row>
    <row r="9" spans="1:15" ht="15.75">
      <c r="A9" s="354" t="s">
        <v>66</v>
      </c>
      <c r="B9" s="49" t="s">
        <v>544</v>
      </c>
      <c r="C9" s="50">
        <v>9.1</v>
      </c>
      <c r="D9" s="51">
        <v>233</v>
      </c>
      <c r="E9" s="57">
        <v>1.9155092592592592E-3</v>
      </c>
      <c r="F9" s="51">
        <v>339</v>
      </c>
      <c r="G9" s="51">
        <v>415</v>
      </c>
      <c r="H9" s="51">
        <v>230</v>
      </c>
      <c r="I9" s="403"/>
      <c r="J9" s="403"/>
      <c r="K9" s="403"/>
      <c r="L9" s="403"/>
      <c r="M9" s="51">
        <v>46.34</v>
      </c>
      <c r="N9" s="51">
        <v>277</v>
      </c>
      <c r="O9" s="409">
        <f t="shared" si="0"/>
        <v>1079</v>
      </c>
    </row>
    <row r="10" spans="1:15" ht="15.75">
      <c r="A10" s="354" t="s">
        <v>68</v>
      </c>
      <c r="B10" s="49" t="s">
        <v>545</v>
      </c>
      <c r="C10" s="50">
        <v>9</v>
      </c>
      <c r="D10" s="51">
        <v>253</v>
      </c>
      <c r="E10" s="57">
        <v>2.0081018518518521E-3</v>
      </c>
      <c r="F10" s="51">
        <v>270</v>
      </c>
      <c r="G10" s="51">
        <v>392</v>
      </c>
      <c r="H10" s="51">
        <v>193</v>
      </c>
      <c r="I10" s="403"/>
      <c r="J10" s="403"/>
      <c r="K10" s="403"/>
      <c r="L10" s="403"/>
      <c r="M10" s="51">
        <v>38.1</v>
      </c>
      <c r="N10" s="51">
        <v>209</v>
      </c>
      <c r="O10" s="409">
        <f t="shared" si="0"/>
        <v>925</v>
      </c>
    </row>
    <row r="11" spans="1:15" ht="15.75">
      <c r="A11" s="354"/>
      <c r="B11" s="352"/>
      <c r="C11" s="353"/>
      <c r="D11" s="354"/>
      <c r="E11" s="355"/>
      <c r="F11" s="354"/>
      <c r="G11" s="354"/>
      <c r="H11" s="354"/>
      <c r="I11" s="354"/>
      <c r="J11" s="354"/>
      <c r="K11" s="354"/>
      <c r="L11" s="354"/>
      <c r="M11" s="354"/>
      <c r="N11" s="354"/>
      <c r="O11" s="358"/>
    </row>
    <row r="12" spans="1:15" ht="15.75">
      <c r="A12" s="354"/>
      <c r="B12" s="352"/>
      <c r="C12" s="353"/>
      <c r="D12" s="354"/>
      <c r="E12" s="355"/>
      <c r="F12" s="354"/>
      <c r="G12" s="354"/>
      <c r="H12" s="354"/>
      <c r="I12" s="354"/>
      <c r="J12" s="354"/>
      <c r="K12" s="354"/>
      <c r="L12" s="354"/>
      <c r="M12" s="354"/>
      <c r="N12" s="354"/>
      <c r="O12" s="358"/>
    </row>
    <row r="13" spans="1:15" ht="15.75">
      <c r="A13" s="354"/>
      <c r="B13" s="352"/>
      <c r="C13" s="353"/>
      <c r="D13" s="354"/>
      <c r="E13" s="355"/>
      <c r="F13" s="354"/>
      <c r="G13" s="354"/>
      <c r="H13" s="354"/>
      <c r="I13" s="354"/>
      <c r="J13" s="354"/>
      <c r="K13" s="354"/>
      <c r="L13" s="354"/>
      <c r="M13" s="354"/>
      <c r="N13" s="354"/>
      <c r="O13" s="358"/>
    </row>
    <row r="14" spans="1:15" ht="15.75">
      <c r="A14" s="450"/>
      <c r="B14" s="452"/>
      <c r="C14" s="453"/>
      <c r="D14" s="354"/>
      <c r="E14" s="360"/>
      <c r="F14" s="354"/>
      <c r="G14" s="360"/>
      <c r="H14" s="354"/>
      <c r="I14" s="360"/>
      <c r="J14" s="354"/>
      <c r="K14" s="360"/>
      <c r="L14" s="354"/>
      <c r="M14" s="360"/>
      <c r="N14" s="360"/>
      <c r="O14" s="360"/>
    </row>
    <row r="15" spans="1:15" ht="15.75">
      <c r="A15" s="390" t="s">
        <v>510</v>
      </c>
      <c r="B15" s="517" t="s">
        <v>539</v>
      </c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410">
        <f>SUM(O16:O19)</f>
        <v>5184</v>
      </c>
    </row>
    <row r="16" spans="1:15" ht="15.75">
      <c r="A16" s="354" t="s">
        <v>61</v>
      </c>
      <c r="B16" s="49" t="s">
        <v>547</v>
      </c>
      <c r="C16" s="76">
        <v>8.1</v>
      </c>
      <c r="D16" s="74">
        <v>465</v>
      </c>
      <c r="E16" s="75">
        <v>1.8194444444444443E-3</v>
      </c>
      <c r="F16" s="74">
        <v>418</v>
      </c>
      <c r="G16" s="404"/>
      <c r="H16" s="405"/>
      <c r="I16" s="74">
        <v>151</v>
      </c>
      <c r="J16" s="74">
        <v>396</v>
      </c>
      <c r="K16" s="405"/>
      <c r="L16" s="405"/>
      <c r="M16" s="74">
        <v>39.869999999999997</v>
      </c>
      <c r="N16" s="74">
        <v>223</v>
      </c>
      <c r="O16" s="406">
        <f t="shared" ref="O16:O20" si="1">D16+F16+H16+J16+L16+N16</f>
        <v>1502</v>
      </c>
    </row>
    <row r="17" spans="1:15" ht="15.75">
      <c r="A17" s="354" t="s">
        <v>74</v>
      </c>
      <c r="B17" s="49" t="s">
        <v>548</v>
      </c>
      <c r="C17" s="50">
        <v>8.5</v>
      </c>
      <c r="D17" s="51">
        <v>364</v>
      </c>
      <c r="E17" s="57">
        <v>1.8726851851851853E-3</v>
      </c>
      <c r="F17" s="51">
        <v>373</v>
      </c>
      <c r="G17" s="51">
        <v>469</v>
      </c>
      <c r="H17" s="51">
        <v>324</v>
      </c>
      <c r="I17" s="404"/>
      <c r="J17" s="403"/>
      <c r="K17" s="403"/>
      <c r="L17" s="403"/>
      <c r="M17" s="51">
        <v>51.39</v>
      </c>
      <c r="N17" s="51">
        <v>320</v>
      </c>
      <c r="O17" s="406">
        <f t="shared" si="1"/>
        <v>1381</v>
      </c>
    </row>
    <row r="18" spans="1:15" ht="15.75">
      <c r="A18" s="354" t="s">
        <v>64</v>
      </c>
      <c r="B18" s="49" t="s">
        <v>549</v>
      </c>
      <c r="C18" s="50">
        <v>8.3000000000000007</v>
      </c>
      <c r="D18" s="51">
        <v>413</v>
      </c>
      <c r="E18" s="57">
        <v>1.9305555555555556E-3</v>
      </c>
      <c r="F18" s="51">
        <v>327</v>
      </c>
      <c r="G18" s="51">
        <v>430</v>
      </c>
      <c r="H18" s="51">
        <v>255</v>
      </c>
      <c r="I18" s="403"/>
      <c r="J18" s="403"/>
      <c r="K18" s="403"/>
      <c r="L18" s="403"/>
      <c r="M18" s="51">
        <v>39.979999999999997</v>
      </c>
      <c r="N18" s="51">
        <v>224</v>
      </c>
      <c r="O18" s="406">
        <f t="shared" si="1"/>
        <v>1219</v>
      </c>
    </row>
    <row r="19" spans="1:15" ht="15.75">
      <c r="A19" s="354" t="s">
        <v>66</v>
      </c>
      <c r="B19" s="49" t="s">
        <v>550</v>
      </c>
      <c r="C19" s="50">
        <v>9.1</v>
      </c>
      <c r="D19" s="51">
        <v>233</v>
      </c>
      <c r="E19" s="57">
        <v>1.90625E-3</v>
      </c>
      <c r="F19" s="51">
        <v>346</v>
      </c>
      <c r="G19" s="403"/>
      <c r="H19" s="403"/>
      <c r="I19" s="51">
        <v>135</v>
      </c>
      <c r="J19" s="51">
        <v>283</v>
      </c>
      <c r="K19" s="403"/>
      <c r="L19" s="403"/>
      <c r="M19" s="51">
        <v>39.450000000000003</v>
      </c>
      <c r="N19" s="51">
        <v>220</v>
      </c>
      <c r="O19" s="409">
        <f t="shared" si="1"/>
        <v>1082</v>
      </c>
    </row>
    <row r="20" spans="1:15" ht="15.75">
      <c r="A20" s="354" t="s">
        <v>68</v>
      </c>
      <c r="B20" s="49" t="s">
        <v>551</v>
      </c>
      <c r="C20" s="50">
        <v>9.1999999999999993</v>
      </c>
      <c r="D20" s="51">
        <v>214</v>
      </c>
      <c r="E20" s="57">
        <v>2.0208333333333332E-3</v>
      </c>
      <c r="F20" s="51">
        <v>261</v>
      </c>
      <c r="G20" s="403"/>
      <c r="H20" s="403"/>
      <c r="I20" s="51">
        <v>127</v>
      </c>
      <c r="J20" s="51">
        <v>231</v>
      </c>
      <c r="K20" s="403"/>
      <c r="L20" s="403"/>
      <c r="M20" s="51">
        <v>39.75</v>
      </c>
      <c r="N20" s="51">
        <v>222</v>
      </c>
      <c r="O20" s="409">
        <f t="shared" si="1"/>
        <v>928</v>
      </c>
    </row>
    <row r="21" spans="1:15" ht="15.75">
      <c r="A21" s="354"/>
      <c r="B21" s="352"/>
      <c r="C21" s="353"/>
      <c r="D21" s="354"/>
      <c r="E21" s="355"/>
      <c r="F21" s="354"/>
      <c r="G21" s="354"/>
      <c r="H21" s="354"/>
      <c r="I21" s="354"/>
      <c r="J21" s="354"/>
      <c r="K21" s="354"/>
      <c r="L21" s="354"/>
      <c r="M21" s="354"/>
      <c r="N21" s="354"/>
      <c r="O21" s="360"/>
    </row>
    <row r="22" spans="1:15" ht="15.75">
      <c r="A22" s="354"/>
      <c r="B22" s="352"/>
      <c r="C22" s="353"/>
      <c r="D22" s="354"/>
      <c r="E22" s="355"/>
      <c r="F22" s="354"/>
      <c r="G22" s="354"/>
      <c r="H22" s="354"/>
      <c r="I22" s="354"/>
      <c r="J22" s="354"/>
      <c r="K22" s="354"/>
      <c r="L22" s="354"/>
      <c r="M22" s="354"/>
      <c r="N22" s="354"/>
      <c r="O22" s="358"/>
    </row>
    <row r="23" spans="1:15" ht="15.75">
      <c r="A23" s="354"/>
      <c r="B23" s="352"/>
      <c r="C23" s="353"/>
      <c r="D23" s="354"/>
      <c r="E23" s="355"/>
      <c r="F23" s="354"/>
      <c r="G23" s="354"/>
      <c r="H23" s="354"/>
      <c r="I23" s="354"/>
      <c r="J23" s="354"/>
      <c r="K23" s="354"/>
      <c r="L23" s="354"/>
      <c r="M23" s="354"/>
      <c r="N23" s="354"/>
      <c r="O23" s="358"/>
    </row>
    <row r="24" spans="1:15" ht="15.75">
      <c r="A24" s="450"/>
      <c r="B24" s="452"/>
      <c r="C24" s="453"/>
      <c r="D24" s="354"/>
      <c r="E24" s="360"/>
      <c r="F24" s="354"/>
      <c r="G24" s="360"/>
      <c r="H24" s="354"/>
      <c r="I24" s="360"/>
      <c r="J24" s="354"/>
      <c r="K24" s="360"/>
      <c r="L24" s="354"/>
      <c r="M24" s="360"/>
      <c r="N24" s="360"/>
      <c r="O24" s="360"/>
    </row>
    <row r="25" spans="1:15" ht="15.75">
      <c r="A25" s="391" t="s">
        <v>522</v>
      </c>
      <c r="B25" s="454" t="s">
        <v>557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10">
        <f>SUM(O26:O29)</f>
        <v>5130</v>
      </c>
    </row>
    <row r="26" spans="1:15" ht="15.75">
      <c r="A26" s="354" t="s">
        <v>61</v>
      </c>
      <c r="B26" s="49" t="s">
        <v>552</v>
      </c>
      <c r="C26" s="50">
        <v>8.6</v>
      </c>
      <c r="D26" s="51">
        <v>340</v>
      </c>
      <c r="E26" s="53">
        <v>1.8124999999999999E-3</v>
      </c>
      <c r="F26" s="51">
        <v>424</v>
      </c>
      <c r="G26" s="403"/>
      <c r="H26" s="403"/>
      <c r="I26" s="51">
        <v>135</v>
      </c>
      <c r="J26" s="51">
        <v>283</v>
      </c>
      <c r="K26" s="403"/>
      <c r="L26" s="403"/>
      <c r="M26" s="51">
        <v>55.24</v>
      </c>
      <c r="N26" s="51">
        <v>353</v>
      </c>
      <c r="O26" s="407">
        <f t="shared" ref="O26:O28" si="2">D26+F26+H26+J26+L26+N26</f>
        <v>1400</v>
      </c>
    </row>
    <row r="27" spans="1:15" ht="15.75">
      <c r="A27" s="354" t="s">
        <v>74</v>
      </c>
      <c r="B27" s="49" t="s">
        <v>553</v>
      </c>
      <c r="C27" s="50">
        <v>8.3000000000000007</v>
      </c>
      <c r="D27" s="51">
        <v>413</v>
      </c>
      <c r="E27" s="57">
        <v>1.8761574074074073E-3</v>
      </c>
      <c r="F27" s="51">
        <v>370</v>
      </c>
      <c r="G27" s="51">
        <v>445</v>
      </c>
      <c r="H27" s="51">
        <v>281</v>
      </c>
      <c r="I27" s="403"/>
      <c r="J27" s="403"/>
      <c r="K27" s="403"/>
      <c r="L27" s="403"/>
      <c r="M27" s="51">
        <v>42.25</v>
      </c>
      <c r="N27" s="51">
        <v>243</v>
      </c>
      <c r="O27" s="407">
        <f t="shared" si="2"/>
        <v>1307</v>
      </c>
    </row>
    <row r="28" spans="1:15" ht="15.75">
      <c r="A28" s="354" t="s">
        <v>64</v>
      </c>
      <c r="B28" s="49" t="s">
        <v>554</v>
      </c>
      <c r="C28" s="50">
        <v>8.1999999999999993</v>
      </c>
      <c r="D28" s="51">
        <v>439</v>
      </c>
      <c r="E28" s="57">
        <v>1.9733796296296296E-3</v>
      </c>
      <c r="F28" s="51">
        <v>295</v>
      </c>
      <c r="G28" s="403"/>
      <c r="H28" s="403"/>
      <c r="I28" s="51">
        <v>139</v>
      </c>
      <c r="J28" s="51">
        <v>310</v>
      </c>
      <c r="K28" s="403"/>
      <c r="L28" s="403"/>
      <c r="M28" s="51">
        <v>41.61</v>
      </c>
      <c r="N28" s="51">
        <v>237</v>
      </c>
      <c r="O28" s="407">
        <f t="shared" si="2"/>
        <v>1281</v>
      </c>
    </row>
    <row r="29" spans="1:15" ht="15.75">
      <c r="A29" s="354" t="s">
        <v>66</v>
      </c>
      <c r="B29" s="49" t="s">
        <v>555</v>
      </c>
      <c r="C29" s="50">
        <v>9</v>
      </c>
      <c r="D29" s="51">
        <v>253</v>
      </c>
      <c r="E29" s="57">
        <v>1.8923611111111112E-3</v>
      </c>
      <c r="F29" s="51">
        <v>357</v>
      </c>
      <c r="G29" s="51">
        <v>417</v>
      </c>
      <c r="H29" s="51">
        <v>234</v>
      </c>
      <c r="I29" s="403"/>
      <c r="J29" s="403"/>
      <c r="K29" s="403"/>
      <c r="L29" s="403"/>
      <c r="M29" s="51">
        <v>48.86</v>
      </c>
      <c r="N29" s="51">
        <v>298</v>
      </c>
      <c r="O29" s="408">
        <f>D29+F29+H29+J29+L29+N29</f>
        <v>1142</v>
      </c>
    </row>
    <row r="30" spans="1:15" ht="15.75">
      <c r="A30" s="354" t="s">
        <v>68</v>
      </c>
      <c r="B30" s="49" t="s">
        <v>556</v>
      </c>
      <c r="C30" s="50">
        <v>8.8000000000000007</v>
      </c>
      <c r="D30" s="51">
        <v>295</v>
      </c>
      <c r="E30" s="57">
        <v>2.1377314814814813E-3</v>
      </c>
      <c r="F30" s="51">
        <v>186</v>
      </c>
      <c r="G30" s="403"/>
      <c r="H30" s="403"/>
      <c r="I30" s="51">
        <v>143</v>
      </c>
      <c r="J30" s="51">
        <v>338</v>
      </c>
      <c r="K30" s="403"/>
      <c r="L30" s="403"/>
      <c r="M30" s="51">
        <v>35</v>
      </c>
      <c r="N30" s="51">
        <v>183</v>
      </c>
      <c r="O30" s="408">
        <f>D30+F30+H30+J30+L30+N30</f>
        <v>1002</v>
      </c>
    </row>
    <row r="31" spans="1:15" ht="15.75">
      <c r="A31" s="354"/>
      <c r="B31" s="352"/>
      <c r="C31" s="353"/>
      <c r="D31" s="354"/>
      <c r="E31" s="355"/>
      <c r="F31" s="354"/>
      <c r="G31" s="354"/>
      <c r="H31" s="354"/>
      <c r="I31" s="354"/>
      <c r="J31" s="354"/>
      <c r="K31" s="354"/>
      <c r="L31" s="354"/>
      <c r="M31" s="354"/>
      <c r="N31" s="354"/>
      <c r="O31" s="360">
        <f t="shared" ref="O31:O33" si="3">D31+F31+H31+J31+L31+N31</f>
        <v>0</v>
      </c>
    </row>
    <row r="32" spans="1:15" ht="15.75">
      <c r="A32" s="354"/>
      <c r="B32" s="352"/>
      <c r="C32" s="353"/>
      <c r="D32" s="354"/>
      <c r="E32" s="355"/>
      <c r="F32" s="354"/>
      <c r="G32" s="354"/>
      <c r="H32" s="354"/>
      <c r="I32" s="354"/>
      <c r="J32" s="354"/>
      <c r="K32" s="354"/>
      <c r="L32" s="354"/>
      <c r="M32" s="354"/>
      <c r="N32" s="354"/>
      <c r="O32" s="360">
        <f t="shared" si="3"/>
        <v>0</v>
      </c>
    </row>
    <row r="33" spans="1:15" ht="15.75">
      <c r="A33" s="354"/>
      <c r="B33" s="352"/>
      <c r="C33" s="353"/>
      <c r="D33" s="354"/>
      <c r="E33" s="355"/>
      <c r="F33" s="354"/>
      <c r="G33" s="354"/>
      <c r="H33" s="354"/>
      <c r="I33" s="354"/>
      <c r="J33" s="354"/>
      <c r="K33" s="354"/>
      <c r="L33" s="354"/>
      <c r="M33" s="354"/>
      <c r="N33" s="354"/>
      <c r="O33" s="360">
        <f t="shared" si="3"/>
        <v>0</v>
      </c>
    </row>
    <row r="34" spans="1:15" ht="15.75">
      <c r="A34" s="450"/>
      <c r="B34" s="452"/>
      <c r="C34" s="453"/>
      <c r="D34" s="354"/>
      <c r="E34" s="360"/>
      <c r="F34" s="354"/>
      <c r="G34" s="360"/>
      <c r="H34" s="354"/>
      <c r="I34" s="360"/>
      <c r="J34" s="354"/>
      <c r="K34" s="360"/>
      <c r="L34" s="354"/>
      <c r="M34" s="360"/>
      <c r="N34" s="360"/>
      <c r="O34" s="360"/>
    </row>
    <row r="35" spans="1:15" ht="15.75">
      <c r="A35" s="450"/>
      <c r="B35" s="452"/>
      <c r="C35" s="453"/>
      <c r="D35" s="354"/>
      <c r="E35" s="360"/>
      <c r="F35" s="354"/>
      <c r="G35" s="360"/>
      <c r="H35" s="354"/>
      <c r="I35" s="360"/>
      <c r="J35" s="354"/>
      <c r="K35" s="360"/>
      <c r="L35" s="354"/>
      <c r="M35" s="360"/>
      <c r="N35" s="360"/>
      <c r="O35" s="360"/>
    </row>
    <row r="36" spans="1:15" ht="15.75">
      <c r="A36" s="416" t="s">
        <v>516</v>
      </c>
      <c r="B36" s="454" t="s">
        <v>62</v>
      </c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10">
        <f>SUM(O37:O40)</f>
        <v>4104</v>
      </c>
    </row>
    <row r="37" spans="1:15" ht="15.75">
      <c r="A37" s="354" t="s">
        <v>61</v>
      </c>
      <c r="B37" s="49" t="s">
        <v>558</v>
      </c>
      <c r="C37" s="50">
        <v>8.5</v>
      </c>
      <c r="D37" s="51">
        <v>364</v>
      </c>
      <c r="E37" s="57">
        <v>2.0023148148148148E-3</v>
      </c>
      <c r="F37" s="51">
        <v>274</v>
      </c>
      <c r="G37" s="403"/>
      <c r="H37" s="403"/>
      <c r="I37" s="51">
        <v>147</v>
      </c>
      <c r="J37" s="51">
        <v>367</v>
      </c>
      <c r="K37" s="403"/>
      <c r="L37" s="403"/>
      <c r="M37" s="51">
        <v>56.95</v>
      </c>
      <c r="N37" s="51">
        <v>367</v>
      </c>
      <c r="O37" s="406">
        <f t="shared" ref="O37:O41" si="4">D37+F37+H37+J37+L37+N37</f>
        <v>1372</v>
      </c>
    </row>
    <row r="38" spans="1:15" ht="15.75">
      <c r="A38" s="354" t="s">
        <v>74</v>
      </c>
      <c r="B38" s="49" t="s">
        <v>559</v>
      </c>
      <c r="C38" s="50">
        <v>9.1</v>
      </c>
      <c r="D38" s="51">
        <v>233</v>
      </c>
      <c r="E38" s="57">
        <v>2.0798611111111109E-3</v>
      </c>
      <c r="F38" s="51">
        <v>222</v>
      </c>
      <c r="G38" s="403"/>
      <c r="H38" s="403"/>
      <c r="I38" s="51">
        <v>139</v>
      </c>
      <c r="J38" s="51">
        <v>310</v>
      </c>
      <c r="K38" s="403"/>
      <c r="L38" s="403"/>
      <c r="M38" s="51">
        <v>40.659999999999997</v>
      </c>
      <c r="N38" s="51">
        <v>230</v>
      </c>
      <c r="O38" s="406">
        <f t="shared" si="4"/>
        <v>995</v>
      </c>
    </row>
    <row r="39" spans="1:15" ht="15.75">
      <c r="A39" s="354" t="s">
        <v>64</v>
      </c>
      <c r="B39" s="49" t="s">
        <v>560</v>
      </c>
      <c r="C39" s="50">
        <v>8.9</v>
      </c>
      <c r="D39" s="51">
        <v>274</v>
      </c>
      <c r="E39" s="57">
        <v>2.1412037037037038E-3</v>
      </c>
      <c r="F39" s="51">
        <v>184</v>
      </c>
      <c r="G39" s="51">
        <v>396</v>
      </c>
      <c r="H39" s="51">
        <v>199</v>
      </c>
      <c r="I39" s="403"/>
      <c r="J39" s="403"/>
      <c r="K39" s="403"/>
      <c r="L39" s="403"/>
      <c r="M39" s="51">
        <v>38.92</v>
      </c>
      <c r="N39" s="51">
        <v>215</v>
      </c>
      <c r="O39" s="406">
        <f t="shared" si="4"/>
        <v>872</v>
      </c>
    </row>
    <row r="40" spans="1:15" ht="15.75">
      <c r="A40" s="354" t="s">
        <v>66</v>
      </c>
      <c r="B40" s="49" t="s">
        <v>561</v>
      </c>
      <c r="C40" s="50">
        <v>8.9</v>
      </c>
      <c r="D40" s="51">
        <v>274</v>
      </c>
      <c r="E40" s="57">
        <v>2.1018518518518517E-3</v>
      </c>
      <c r="F40" s="51">
        <v>208</v>
      </c>
      <c r="G40" s="51">
        <v>374</v>
      </c>
      <c r="H40" s="51">
        <v>165</v>
      </c>
      <c r="I40" s="403"/>
      <c r="J40" s="403"/>
      <c r="K40" s="403"/>
      <c r="L40" s="403"/>
      <c r="M40" s="51">
        <v>39.26</v>
      </c>
      <c r="N40" s="51">
        <v>218</v>
      </c>
      <c r="O40" s="409">
        <f t="shared" si="4"/>
        <v>865</v>
      </c>
    </row>
    <row r="41" spans="1:15" ht="15.75">
      <c r="A41" s="354" t="s">
        <v>68</v>
      </c>
      <c r="B41" s="49" t="s">
        <v>562</v>
      </c>
      <c r="C41" s="50">
        <v>10</v>
      </c>
      <c r="D41" s="51">
        <v>88</v>
      </c>
      <c r="E41" s="57">
        <v>2.0173611111111113E-3</v>
      </c>
      <c r="F41" s="51">
        <v>264</v>
      </c>
      <c r="G41" s="51">
        <v>377</v>
      </c>
      <c r="H41" s="51">
        <v>170</v>
      </c>
      <c r="I41" s="403"/>
      <c r="J41" s="403"/>
      <c r="K41" s="403"/>
      <c r="L41" s="403"/>
      <c r="M41" s="51">
        <v>35.9</v>
      </c>
      <c r="N41" s="51">
        <v>191</v>
      </c>
      <c r="O41" s="409">
        <f t="shared" si="4"/>
        <v>713</v>
      </c>
    </row>
    <row r="42" spans="1:15" ht="15.75">
      <c r="A42" s="354"/>
      <c r="B42" s="352"/>
      <c r="C42" s="353"/>
      <c r="D42" s="354"/>
      <c r="E42" s="355"/>
      <c r="F42" s="354"/>
      <c r="G42" s="354"/>
      <c r="H42" s="354"/>
      <c r="I42" s="354"/>
      <c r="J42" s="354"/>
      <c r="K42" s="354"/>
      <c r="L42" s="354"/>
      <c r="M42" s="354"/>
      <c r="N42" s="354"/>
      <c r="O42" s="360"/>
    </row>
    <row r="43" spans="1:15" ht="15.75">
      <c r="A43" s="354"/>
      <c r="B43" s="352"/>
      <c r="C43" s="353"/>
      <c r="D43" s="354"/>
      <c r="E43" s="355"/>
      <c r="F43" s="354"/>
      <c r="G43" s="354"/>
      <c r="H43" s="354"/>
      <c r="I43" s="354"/>
      <c r="J43" s="354"/>
      <c r="K43" s="354"/>
      <c r="L43" s="354"/>
      <c r="M43" s="354"/>
      <c r="N43" s="354"/>
      <c r="O43" s="360">
        <f t="shared" ref="O43:O44" si="5">D43+F43+H43+J43+L43+N43</f>
        <v>0</v>
      </c>
    </row>
    <row r="44" spans="1:15" ht="15.75">
      <c r="A44" s="354"/>
      <c r="B44" s="352"/>
      <c r="C44" s="353"/>
      <c r="D44" s="354"/>
      <c r="E44" s="355"/>
      <c r="F44" s="354"/>
      <c r="G44" s="354"/>
      <c r="H44" s="354"/>
      <c r="I44" s="354"/>
      <c r="J44" s="354"/>
      <c r="K44" s="354"/>
      <c r="L44" s="354"/>
      <c r="M44" s="354"/>
      <c r="N44" s="354"/>
      <c r="O44" s="360">
        <f t="shared" si="5"/>
        <v>0</v>
      </c>
    </row>
    <row r="45" spans="1:15" ht="15.75">
      <c r="A45" s="446"/>
      <c r="B45" s="425"/>
      <c r="C45" s="426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</row>
    <row r="46" spans="1:15" ht="15.75">
      <c r="A46" s="445" t="s">
        <v>110</v>
      </c>
      <c r="B46" s="429"/>
      <c r="C46" s="430"/>
      <c r="D46" s="431"/>
      <c r="E46" s="432"/>
      <c r="F46" s="433"/>
      <c r="G46" s="432"/>
      <c r="H46" s="433"/>
      <c r="I46" s="432"/>
      <c r="J46" s="433"/>
      <c r="K46" s="432"/>
      <c r="L46" s="433"/>
      <c r="M46" s="432"/>
      <c r="N46" s="432"/>
      <c r="O46" s="432"/>
    </row>
    <row r="47" spans="1:15" ht="15.75">
      <c r="A47" s="445" t="s">
        <v>111</v>
      </c>
      <c r="B47" s="429"/>
      <c r="C47" s="430"/>
      <c r="D47" s="433"/>
      <c r="E47" s="432"/>
      <c r="F47" s="433"/>
      <c r="G47" s="432"/>
      <c r="H47" s="433"/>
      <c r="I47" s="432"/>
      <c r="J47" s="433"/>
      <c r="K47" s="432"/>
      <c r="L47" s="433"/>
      <c r="M47" s="432"/>
      <c r="N47" s="432"/>
      <c r="O47" s="432"/>
    </row>
    <row r="48" spans="1:15" ht="15.75">
      <c r="A48" s="445" t="s">
        <v>112</v>
      </c>
      <c r="B48" s="429"/>
      <c r="C48" s="430"/>
      <c r="D48" s="433"/>
      <c r="E48" s="432"/>
      <c r="F48" s="433"/>
      <c r="G48" s="432"/>
      <c r="H48" s="433"/>
      <c r="I48" s="432"/>
      <c r="J48" s="433"/>
      <c r="K48" s="432"/>
      <c r="L48" s="433"/>
      <c r="M48" s="432"/>
      <c r="N48" s="432"/>
      <c r="O48" s="432"/>
    </row>
  </sheetData>
  <mergeCells count="4">
    <mergeCell ref="A1:O1"/>
    <mergeCell ref="L3:O3"/>
    <mergeCell ref="B5:N5"/>
    <mergeCell ref="B15:N15"/>
  </mergeCells>
  <pageMargins left="0.70866141732283472" right="0.70866141732283472" top="0.78740157480314965" bottom="0.78740157480314965" header="0.51181102362204722" footer="0.51181102362204722"/>
  <pageSetup paperSize="9" scale="6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45"/>
  <sheetViews>
    <sheetView view="pageBreakPreview" topLeftCell="A4" zoomScale="110" zoomScaleNormal="100" zoomScalePageLayoutView="110" workbookViewId="0">
      <selection activeCell="A4" sqref="A4:O41"/>
    </sheetView>
  </sheetViews>
  <sheetFormatPr defaultColWidth="8.7109375" defaultRowHeight="15"/>
  <cols>
    <col min="2" max="2" width="19.7109375" bestFit="1" customWidth="1"/>
  </cols>
  <sheetData>
    <row r="1" spans="1:15" ht="36">
      <c r="A1" s="515" t="s">
        <v>114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15.75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5.75">
      <c r="A3" s="444"/>
      <c r="B3" s="429"/>
      <c r="C3" s="430"/>
      <c r="D3" s="442"/>
      <c r="E3" s="432"/>
      <c r="F3" s="442"/>
      <c r="G3" s="432"/>
      <c r="H3" s="442"/>
      <c r="I3" s="432"/>
      <c r="J3" s="442"/>
      <c r="K3" s="432"/>
      <c r="L3" s="516"/>
      <c r="M3" s="516"/>
      <c r="N3" s="516"/>
      <c r="O3" s="516"/>
    </row>
    <row r="4" spans="1:15" ht="15.75">
      <c r="A4" s="59" t="s">
        <v>107</v>
      </c>
      <c r="B4" s="448" t="s">
        <v>52</v>
      </c>
      <c r="C4" s="449" t="s">
        <v>54</v>
      </c>
      <c r="D4" s="71"/>
      <c r="E4" s="59" t="s">
        <v>59</v>
      </c>
      <c r="F4" s="71"/>
      <c r="G4" s="59" t="s">
        <v>55</v>
      </c>
      <c r="H4" s="71"/>
      <c r="I4" s="59" t="s">
        <v>56</v>
      </c>
      <c r="J4" s="71"/>
      <c r="K4" s="59" t="s">
        <v>57</v>
      </c>
      <c r="L4" s="71"/>
      <c r="M4" s="59" t="s">
        <v>58</v>
      </c>
      <c r="N4" s="71"/>
      <c r="O4" s="59" t="s">
        <v>60</v>
      </c>
    </row>
    <row r="5" spans="1:15" ht="15.75">
      <c r="A5" s="351" t="s">
        <v>508</v>
      </c>
      <c r="B5" s="517" t="s">
        <v>538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384">
        <f>SUM(O6:O9)</f>
        <v>8622</v>
      </c>
    </row>
    <row r="6" spans="1:15" ht="15.75">
      <c r="A6" s="354" t="s">
        <v>61</v>
      </c>
      <c r="B6" s="352" t="s">
        <v>585</v>
      </c>
      <c r="C6" s="353">
        <v>8.6</v>
      </c>
      <c r="D6" s="354">
        <v>608</v>
      </c>
      <c r="E6" s="379">
        <v>1.7951388888888889E-3</v>
      </c>
      <c r="F6" s="354">
        <v>630</v>
      </c>
      <c r="G6" s="354">
        <v>452</v>
      </c>
      <c r="H6" s="354">
        <v>433</v>
      </c>
      <c r="I6" s="354"/>
      <c r="J6" s="354"/>
      <c r="K6" s="354">
        <v>8.7200000000000006</v>
      </c>
      <c r="L6" s="354">
        <v>446</v>
      </c>
      <c r="M6" s="354"/>
      <c r="N6" s="354"/>
      <c r="O6" s="363">
        <f t="shared" ref="O6:O7" si="0">D6+F6+H6+J6+L6+N6</f>
        <v>2117</v>
      </c>
    </row>
    <row r="7" spans="1:15" ht="15.75">
      <c r="A7" s="354" t="s">
        <v>74</v>
      </c>
      <c r="B7" s="352" t="s">
        <v>586</v>
      </c>
      <c r="C7" s="353">
        <v>7.9</v>
      </c>
      <c r="D7" s="354">
        <v>806</v>
      </c>
      <c r="E7" s="355">
        <v>2.0381944444444445E-3</v>
      </c>
      <c r="F7" s="354">
        <v>402</v>
      </c>
      <c r="G7" s="354">
        <v>512</v>
      </c>
      <c r="H7" s="354">
        <v>592</v>
      </c>
      <c r="I7" s="354"/>
      <c r="J7" s="354"/>
      <c r="K7" s="354"/>
      <c r="L7" s="354"/>
      <c r="M7" s="354">
        <v>57.71</v>
      </c>
      <c r="N7" s="354">
        <v>577</v>
      </c>
      <c r="O7" s="363">
        <f t="shared" si="0"/>
        <v>2377</v>
      </c>
    </row>
    <row r="8" spans="1:15" ht="15.75">
      <c r="A8" s="354" t="s">
        <v>64</v>
      </c>
      <c r="B8" s="352" t="s">
        <v>588</v>
      </c>
      <c r="C8" s="353">
        <v>7.8</v>
      </c>
      <c r="D8" s="354">
        <v>836</v>
      </c>
      <c r="E8" s="355">
        <v>1.991898148148148E-3</v>
      </c>
      <c r="F8" s="354">
        <v>442</v>
      </c>
      <c r="G8" s="354">
        <v>439</v>
      </c>
      <c r="H8" s="354">
        <v>401</v>
      </c>
      <c r="I8" s="354"/>
      <c r="J8" s="354"/>
      <c r="K8" s="354">
        <v>7.91</v>
      </c>
      <c r="L8" s="354">
        <v>394</v>
      </c>
      <c r="M8" s="354"/>
      <c r="N8" s="354"/>
      <c r="O8" s="363">
        <f>D8+F8+H8+J8+L8+N8</f>
        <v>2073</v>
      </c>
    </row>
    <row r="9" spans="1:15" ht="15.75">
      <c r="A9" s="354" t="s">
        <v>66</v>
      </c>
      <c r="B9" s="352" t="s">
        <v>589</v>
      </c>
      <c r="C9" s="353">
        <v>8.6</v>
      </c>
      <c r="D9" s="354">
        <v>608</v>
      </c>
      <c r="E9" s="355">
        <v>1.6979166666666666E-3</v>
      </c>
      <c r="F9" s="354">
        <v>735</v>
      </c>
      <c r="G9" s="354"/>
      <c r="H9" s="354"/>
      <c r="I9" s="354">
        <v>126</v>
      </c>
      <c r="J9" s="354">
        <v>369</v>
      </c>
      <c r="K9" s="354"/>
      <c r="L9" s="354"/>
      <c r="M9" s="354">
        <v>39.03</v>
      </c>
      <c r="N9" s="354">
        <v>343</v>
      </c>
      <c r="O9" s="363">
        <f>D9+F9+H9+J9+L9+N9</f>
        <v>2055</v>
      </c>
    </row>
    <row r="10" spans="1:15" ht="15.75">
      <c r="A10" s="354" t="s">
        <v>68</v>
      </c>
      <c r="B10" s="352" t="s">
        <v>587</v>
      </c>
      <c r="C10" s="353">
        <v>8.9</v>
      </c>
      <c r="D10" s="354">
        <v>531</v>
      </c>
      <c r="E10" s="355">
        <v>1.8078703703703703E-3</v>
      </c>
      <c r="F10" s="354">
        <v>617</v>
      </c>
      <c r="G10" s="354"/>
      <c r="H10" s="354"/>
      <c r="I10" s="354">
        <v>134</v>
      </c>
      <c r="J10" s="354">
        <v>449</v>
      </c>
      <c r="K10" s="354">
        <v>8.0299999999999994</v>
      </c>
      <c r="L10" s="354">
        <v>401</v>
      </c>
      <c r="M10" s="354"/>
      <c r="N10" s="354"/>
      <c r="O10" s="363">
        <f>D10+F10+H10+J10+L10+N10</f>
        <v>1998</v>
      </c>
    </row>
    <row r="11" spans="1:15" ht="15.75">
      <c r="A11" s="58"/>
      <c r="B11" s="49"/>
      <c r="C11" s="50"/>
      <c r="D11" s="51"/>
      <c r="E11" s="57"/>
      <c r="F11" s="51"/>
      <c r="G11" s="51"/>
      <c r="H11" s="51"/>
      <c r="I11" s="51"/>
      <c r="J11" s="51"/>
      <c r="K11" s="51"/>
      <c r="L11" s="51"/>
      <c r="M11" s="51"/>
      <c r="N11" s="51"/>
      <c r="O11" s="59">
        <f>D11+F11+H11+J11+L11+N11</f>
        <v>0</v>
      </c>
    </row>
    <row r="12" spans="1:15" ht="15.75">
      <c r="A12" s="58"/>
      <c r="B12" s="49"/>
      <c r="C12" s="50"/>
      <c r="D12" s="51"/>
      <c r="E12" s="57"/>
      <c r="F12" s="51"/>
      <c r="G12" s="51"/>
      <c r="H12" s="51"/>
      <c r="I12" s="51"/>
      <c r="J12" s="51"/>
      <c r="K12" s="51"/>
      <c r="L12" s="51"/>
      <c r="M12" s="51"/>
      <c r="N12" s="51"/>
      <c r="O12" s="77">
        <f t="shared" ref="O12" si="1">D12+F12+H12+J12+L12+N12</f>
        <v>0</v>
      </c>
    </row>
    <row r="13" spans="1:15" ht="15.75">
      <c r="A13" s="456"/>
      <c r="B13" s="448"/>
      <c r="C13" s="449"/>
      <c r="D13" s="51"/>
      <c r="E13" s="59"/>
      <c r="F13" s="51"/>
      <c r="G13" s="59"/>
      <c r="H13" s="51"/>
      <c r="I13" s="59"/>
      <c r="J13" s="51"/>
      <c r="K13" s="59"/>
      <c r="L13" s="51"/>
      <c r="M13" s="59"/>
      <c r="N13" s="59"/>
      <c r="O13" s="59"/>
    </row>
    <row r="14" spans="1:15" ht="15.75">
      <c r="A14" s="388" t="s">
        <v>510</v>
      </c>
      <c r="B14" s="517" t="s">
        <v>539</v>
      </c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384">
        <f>SUM(O15:O18)</f>
        <v>7009</v>
      </c>
    </row>
    <row r="15" spans="1:15" ht="15.75">
      <c r="A15" s="354" t="s">
        <v>61</v>
      </c>
      <c r="B15" s="352" t="s">
        <v>590</v>
      </c>
      <c r="C15" s="382">
        <v>8.6999999999999993</v>
      </c>
      <c r="D15" s="380">
        <v>582</v>
      </c>
      <c r="E15" s="381">
        <v>1.8379629629629631E-3</v>
      </c>
      <c r="F15" s="380">
        <v>587</v>
      </c>
      <c r="G15" s="354">
        <v>447</v>
      </c>
      <c r="H15" s="354">
        <v>421</v>
      </c>
      <c r="I15" s="354"/>
      <c r="J15" s="354"/>
      <c r="K15" s="353">
        <v>9.3000000000000007</v>
      </c>
      <c r="L15" s="354">
        <v>484</v>
      </c>
      <c r="M15" s="353"/>
      <c r="N15" s="380"/>
      <c r="O15" s="363">
        <f t="shared" ref="O15:O18" si="2">D15+F15+H15+J15+L15+N15</f>
        <v>2074</v>
      </c>
    </row>
    <row r="16" spans="1:15" ht="15.75">
      <c r="A16" s="354" t="s">
        <v>74</v>
      </c>
      <c r="B16" s="352" t="s">
        <v>591</v>
      </c>
      <c r="C16" s="383">
        <v>8.6999999999999993</v>
      </c>
      <c r="D16" s="354">
        <v>582</v>
      </c>
      <c r="E16" s="355">
        <v>2.0532407407407409E-3</v>
      </c>
      <c r="F16" s="354">
        <v>390</v>
      </c>
      <c r="G16" s="354"/>
      <c r="H16" s="354"/>
      <c r="I16" s="354">
        <v>130</v>
      </c>
      <c r="J16" s="354">
        <v>409</v>
      </c>
      <c r="K16" s="353">
        <v>6.93</v>
      </c>
      <c r="L16" s="354">
        <v>331</v>
      </c>
      <c r="M16" s="353"/>
      <c r="N16" s="354"/>
      <c r="O16" s="363">
        <f t="shared" si="2"/>
        <v>1712</v>
      </c>
    </row>
    <row r="17" spans="1:15" ht="15.75">
      <c r="A17" s="354" t="s">
        <v>64</v>
      </c>
      <c r="B17" s="352" t="s">
        <v>323</v>
      </c>
      <c r="C17" s="383">
        <v>9</v>
      </c>
      <c r="D17" s="354">
        <v>506</v>
      </c>
      <c r="E17" s="355">
        <v>1.9513888888888888E-3</v>
      </c>
      <c r="F17" s="354">
        <v>478</v>
      </c>
      <c r="G17" s="354"/>
      <c r="H17" s="354"/>
      <c r="I17" s="354">
        <v>130</v>
      </c>
      <c r="J17" s="354">
        <v>409</v>
      </c>
      <c r="K17" s="353"/>
      <c r="L17" s="354"/>
      <c r="M17" s="353">
        <v>35.1</v>
      </c>
      <c r="N17" s="354">
        <v>296</v>
      </c>
      <c r="O17" s="363">
        <f>D17+F17+H17+J17+L17+N17</f>
        <v>1689</v>
      </c>
    </row>
    <row r="18" spans="1:15" ht="15.75">
      <c r="A18" s="354" t="s">
        <v>66</v>
      </c>
      <c r="B18" s="352" t="s">
        <v>593</v>
      </c>
      <c r="C18" s="383">
        <v>8.8000000000000007</v>
      </c>
      <c r="D18" s="354">
        <v>556</v>
      </c>
      <c r="E18" s="355">
        <v>2.2256944444444446E-3</v>
      </c>
      <c r="F18" s="354">
        <v>259</v>
      </c>
      <c r="G18" s="354">
        <v>433</v>
      </c>
      <c r="H18" s="354">
        <v>386</v>
      </c>
      <c r="I18" s="354"/>
      <c r="J18" s="354"/>
      <c r="K18" s="353"/>
      <c r="L18" s="354"/>
      <c r="M18" s="353">
        <v>38.200000000000003</v>
      </c>
      <c r="N18" s="354">
        <v>333</v>
      </c>
      <c r="O18" s="363">
        <f t="shared" si="2"/>
        <v>1534</v>
      </c>
    </row>
    <row r="19" spans="1:15" ht="15.75">
      <c r="A19" s="354" t="s">
        <v>68</v>
      </c>
      <c r="B19" s="352" t="s">
        <v>592</v>
      </c>
      <c r="C19" s="383">
        <v>8.8000000000000007</v>
      </c>
      <c r="D19" s="354">
        <v>556</v>
      </c>
      <c r="E19" s="355">
        <v>2.3182870370370371E-3</v>
      </c>
      <c r="F19" s="354">
        <v>200</v>
      </c>
      <c r="G19" s="354">
        <v>387</v>
      </c>
      <c r="H19" s="354">
        <v>279</v>
      </c>
      <c r="I19" s="354"/>
      <c r="J19" s="354"/>
      <c r="K19" s="353"/>
      <c r="L19" s="354"/>
      <c r="M19" s="353">
        <v>36.15</v>
      </c>
      <c r="N19" s="354">
        <v>308</v>
      </c>
      <c r="O19" s="363">
        <f t="shared" ref="O19:O20" si="3">D19+F19+H19+J19+L19+N19</f>
        <v>1343</v>
      </c>
    </row>
    <row r="20" spans="1:15" ht="15.75">
      <c r="A20" s="58"/>
      <c r="B20" s="49"/>
      <c r="C20" s="50"/>
      <c r="D20" s="51"/>
      <c r="E20" s="57"/>
      <c r="F20" s="51"/>
      <c r="G20" s="51"/>
      <c r="H20" s="51"/>
      <c r="I20" s="51"/>
      <c r="J20" s="51"/>
      <c r="K20" s="51"/>
      <c r="L20" s="51"/>
      <c r="M20" s="51"/>
      <c r="N20" s="51"/>
      <c r="O20" s="77">
        <f t="shared" si="3"/>
        <v>0</v>
      </c>
    </row>
    <row r="21" spans="1:15" ht="15.75">
      <c r="A21" s="58"/>
      <c r="B21" s="49"/>
      <c r="C21" s="50"/>
      <c r="D21" s="51"/>
      <c r="E21" s="57"/>
      <c r="F21" s="51"/>
      <c r="G21" s="51"/>
      <c r="H21" s="51"/>
      <c r="I21" s="51"/>
      <c r="J21" s="51"/>
      <c r="K21" s="51"/>
      <c r="L21" s="51"/>
      <c r="M21" s="51"/>
      <c r="N21" s="51"/>
      <c r="O21" s="77">
        <f t="shared" ref="O21" si="4">D21+F21+H21+J21+L21+N21</f>
        <v>0</v>
      </c>
    </row>
    <row r="22" spans="1:15" ht="15.75">
      <c r="A22" s="456"/>
      <c r="B22" s="448"/>
      <c r="C22" s="449"/>
      <c r="D22" s="51"/>
      <c r="E22" s="59"/>
      <c r="F22" s="51"/>
      <c r="G22" s="59"/>
      <c r="H22" s="51"/>
      <c r="I22" s="59"/>
      <c r="J22" s="51"/>
      <c r="K22" s="59"/>
      <c r="L22" s="51"/>
      <c r="M22" s="59"/>
      <c r="N22" s="59"/>
      <c r="O22" s="59"/>
    </row>
    <row r="23" spans="1:15" ht="15.75">
      <c r="A23" s="362" t="s">
        <v>522</v>
      </c>
      <c r="B23" s="517" t="s">
        <v>246</v>
      </c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384">
        <f>SUM(O24:O27)</f>
        <v>5482</v>
      </c>
    </row>
    <row r="24" spans="1:15" ht="15.75">
      <c r="A24" s="354" t="s">
        <v>61</v>
      </c>
      <c r="B24" s="352" t="s">
        <v>598</v>
      </c>
      <c r="C24" s="353">
        <v>9</v>
      </c>
      <c r="D24" s="354">
        <v>506</v>
      </c>
      <c r="E24" s="355">
        <v>2.1284722222222221E-3</v>
      </c>
      <c r="F24" s="354">
        <v>330</v>
      </c>
      <c r="G24" s="354">
        <v>377</v>
      </c>
      <c r="H24" s="354">
        <v>257</v>
      </c>
      <c r="I24" s="354"/>
      <c r="J24" s="354"/>
      <c r="K24" s="354">
        <v>10.07</v>
      </c>
      <c r="L24" s="354">
        <v>534</v>
      </c>
      <c r="M24" s="354"/>
      <c r="N24" s="354"/>
      <c r="O24" s="363">
        <f>D24+F24+H24+J24+L24+N24</f>
        <v>1627</v>
      </c>
    </row>
    <row r="25" spans="1:15" ht="15.75">
      <c r="A25" s="354" t="s">
        <v>74</v>
      </c>
      <c r="B25" s="352" t="s">
        <v>595</v>
      </c>
      <c r="C25" s="353">
        <v>9.3000000000000007</v>
      </c>
      <c r="D25" s="354">
        <v>435</v>
      </c>
      <c r="E25" s="355">
        <v>2.1967592592592594E-3</v>
      </c>
      <c r="F25" s="354">
        <v>279</v>
      </c>
      <c r="G25" s="354">
        <v>364</v>
      </c>
      <c r="H25" s="354">
        <v>229</v>
      </c>
      <c r="I25" s="354"/>
      <c r="J25" s="354"/>
      <c r="K25" s="354">
        <v>7.42</v>
      </c>
      <c r="L25" s="354">
        <v>362</v>
      </c>
      <c r="M25" s="354"/>
      <c r="N25" s="354"/>
      <c r="O25" s="363">
        <f t="shared" ref="O25:O27" si="5">D25+F25+H25+J25+L25+N25</f>
        <v>1305</v>
      </c>
    </row>
    <row r="26" spans="1:15" ht="15.75">
      <c r="A26" s="354" t="s">
        <v>64</v>
      </c>
      <c r="B26" s="352" t="s">
        <v>596</v>
      </c>
      <c r="C26" s="353">
        <v>10.4</v>
      </c>
      <c r="D26" s="354">
        <v>218</v>
      </c>
      <c r="E26" s="355">
        <v>2.1851851851851854E-3</v>
      </c>
      <c r="F26" s="354">
        <v>288</v>
      </c>
      <c r="G26" s="354"/>
      <c r="H26" s="354"/>
      <c r="I26" s="354">
        <v>126</v>
      </c>
      <c r="J26" s="354">
        <v>369</v>
      </c>
      <c r="K26" s="354"/>
      <c r="L26" s="354"/>
      <c r="M26" s="354">
        <v>22.55</v>
      </c>
      <c r="N26" s="354">
        <v>149</v>
      </c>
      <c r="O26" s="363">
        <f t="shared" si="5"/>
        <v>1024</v>
      </c>
    </row>
    <row r="27" spans="1:15" ht="15.75">
      <c r="A27" s="354" t="s">
        <v>66</v>
      </c>
      <c r="B27" s="352" t="s">
        <v>597</v>
      </c>
      <c r="C27" s="353">
        <v>9.1</v>
      </c>
      <c r="D27" s="354">
        <v>482</v>
      </c>
      <c r="E27" s="355">
        <v>1.96875E-3</v>
      </c>
      <c r="F27" s="354">
        <v>463</v>
      </c>
      <c r="G27" s="354"/>
      <c r="H27" s="354"/>
      <c r="I27" s="354">
        <v>126</v>
      </c>
      <c r="J27" s="354">
        <v>369</v>
      </c>
      <c r="K27" s="354"/>
      <c r="L27" s="354"/>
      <c r="M27" s="354">
        <v>28.04</v>
      </c>
      <c r="N27" s="354">
        <v>212</v>
      </c>
      <c r="O27" s="363">
        <f t="shared" si="5"/>
        <v>1526</v>
      </c>
    </row>
    <row r="28" spans="1:15" ht="15.75">
      <c r="A28" s="354" t="s">
        <v>68</v>
      </c>
      <c r="B28" s="352" t="s">
        <v>594</v>
      </c>
      <c r="C28" s="353">
        <v>10</v>
      </c>
      <c r="D28" s="354">
        <v>289</v>
      </c>
      <c r="E28" s="355">
        <v>2.3506944444444443E-3</v>
      </c>
      <c r="F28" s="354">
        <v>180</v>
      </c>
      <c r="G28" s="354"/>
      <c r="H28" s="354"/>
      <c r="I28" s="354">
        <v>114</v>
      </c>
      <c r="J28" s="354">
        <v>257</v>
      </c>
      <c r="K28" s="354"/>
      <c r="L28" s="354"/>
      <c r="M28" s="354">
        <v>31.88</v>
      </c>
      <c r="N28" s="354">
        <v>257</v>
      </c>
      <c r="O28" s="363">
        <f>D28+F28+H28+J28+L28+N28</f>
        <v>983</v>
      </c>
    </row>
    <row r="29" spans="1:15" ht="15.75">
      <c r="A29" s="58"/>
      <c r="B29" s="352"/>
      <c r="C29" s="353"/>
      <c r="D29" s="354"/>
      <c r="E29" s="355"/>
      <c r="F29" s="354"/>
      <c r="G29" s="354"/>
      <c r="H29" s="354"/>
      <c r="I29" s="354"/>
      <c r="J29" s="354"/>
      <c r="K29" s="354"/>
      <c r="L29" s="354"/>
      <c r="M29" s="354"/>
      <c r="N29" s="354"/>
      <c r="O29" s="59">
        <f t="shared" ref="O29:O30" si="6">D29+F29+H29+J29+L29+N29</f>
        <v>0</v>
      </c>
    </row>
    <row r="30" spans="1:15" ht="15.75">
      <c r="A30" s="58"/>
      <c r="B30" s="49"/>
      <c r="C30" s="50"/>
      <c r="D30" s="51"/>
      <c r="E30" s="57"/>
      <c r="F30" s="51"/>
      <c r="G30" s="51"/>
      <c r="H30" s="51"/>
      <c r="I30" s="51"/>
      <c r="J30" s="51"/>
      <c r="K30" s="51"/>
      <c r="L30" s="51"/>
      <c r="M30" s="51"/>
      <c r="N30" s="51"/>
      <c r="O30" s="59">
        <f t="shared" si="6"/>
        <v>0</v>
      </c>
    </row>
    <row r="31" spans="1:15" ht="15.75">
      <c r="A31" s="456"/>
      <c r="B31" s="448"/>
      <c r="C31" s="449"/>
      <c r="D31" s="51"/>
      <c r="E31" s="59"/>
      <c r="F31" s="51"/>
      <c r="G31" s="59"/>
      <c r="H31" s="51"/>
      <c r="I31" s="59"/>
      <c r="J31" s="51"/>
      <c r="K31" s="59"/>
      <c r="L31" s="51"/>
      <c r="M31" s="59"/>
      <c r="N31" s="59"/>
      <c r="O31" s="59"/>
    </row>
    <row r="32" spans="1:15" ht="15.75">
      <c r="A32" s="456"/>
      <c r="B32" s="448"/>
      <c r="C32" s="449"/>
      <c r="D32" s="51"/>
      <c r="E32" s="59"/>
      <c r="F32" s="51"/>
      <c r="G32" s="59"/>
      <c r="H32" s="51"/>
      <c r="I32" s="59"/>
      <c r="J32" s="51"/>
      <c r="K32" s="59"/>
      <c r="L32" s="51"/>
      <c r="M32" s="59"/>
      <c r="N32" s="59"/>
      <c r="O32" s="59"/>
    </row>
    <row r="33" spans="1:15" ht="15.75">
      <c r="A33" s="70"/>
      <c r="B33" s="514" t="s">
        <v>108</v>
      </c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63">
        <f>SUM(O34:O37)</f>
        <v>0</v>
      </c>
    </row>
    <row r="34" spans="1:15" ht="15.75">
      <c r="A34" s="58"/>
      <c r="B34" s="73" t="s">
        <v>109</v>
      </c>
      <c r="C34" s="50"/>
      <c r="D34" s="51"/>
      <c r="E34" s="57"/>
      <c r="F34" s="51"/>
      <c r="G34" s="51"/>
      <c r="H34" s="51"/>
      <c r="I34" s="51"/>
      <c r="J34" s="51"/>
      <c r="K34" s="51"/>
      <c r="L34" s="51"/>
      <c r="M34" s="51"/>
      <c r="N34" s="51"/>
      <c r="O34" s="54">
        <f t="shared" ref="O34:O41" si="7">D34+F34+H34+J34+L34+N34</f>
        <v>0</v>
      </c>
    </row>
    <row r="35" spans="1:15" ht="15.75">
      <c r="A35" s="58"/>
      <c r="B35" s="49"/>
      <c r="C35" s="50"/>
      <c r="D35" s="51"/>
      <c r="E35" s="57"/>
      <c r="F35" s="51"/>
      <c r="G35" s="51"/>
      <c r="H35" s="51"/>
      <c r="I35" s="51"/>
      <c r="J35" s="51"/>
      <c r="K35" s="51"/>
      <c r="L35" s="51"/>
      <c r="M35" s="51"/>
      <c r="N35" s="51"/>
      <c r="O35" s="54">
        <f t="shared" si="7"/>
        <v>0</v>
      </c>
    </row>
    <row r="36" spans="1:15" ht="15.75">
      <c r="A36" s="58"/>
      <c r="B36" s="49"/>
      <c r="C36" s="50"/>
      <c r="D36" s="51"/>
      <c r="E36" s="57"/>
      <c r="F36" s="51"/>
      <c r="G36" s="51"/>
      <c r="H36" s="51"/>
      <c r="I36" s="51"/>
      <c r="J36" s="51"/>
      <c r="K36" s="51"/>
      <c r="L36" s="51"/>
      <c r="M36" s="51"/>
      <c r="N36" s="51"/>
      <c r="O36" s="54">
        <f t="shared" si="7"/>
        <v>0</v>
      </c>
    </row>
    <row r="37" spans="1:15" ht="15.75">
      <c r="A37" s="58"/>
      <c r="B37" s="49"/>
      <c r="C37" s="50"/>
      <c r="D37" s="51"/>
      <c r="E37" s="57"/>
      <c r="F37" s="51"/>
      <c r="G37" s="51"/>
      <c r="H37" s="51"/>
      <c r="I37" s="51"/>
      <c r="J37" s="51"/>
      <c r="K37" s="51"/>
      <c r="L37" s="51"/>
      <c r="M37" s="51"/>
      <c r="N37" s="51"/>
      <c r="O37" s="54">
        <f t="shared" si="7"/>
        <v>0</v>
      </c>
    </row>
    <row r="38" spans="1:15" ht="15.75">
      <c r="A38" s="58"/>
      <c r="B38" s="49"/>
      <c r="C38" s="50"/>
      <c r="D38" s="51"/>
      <c r="E38" s="57"/>
      <c r="F38" s="51"/>
      <c r="G38" s="51"/>
      <c r="H38" s="51"/>
      <c r="I38" s="51"/>
      <c r="J38" s="51"/>
      <c r="K38" s="51"/>
      <c r="L38" s="51"/>
      <c r="M38" s="51"/>
      <c r="N38" s="51"/>
      <c r="O38" s="59">
        <f t="shared" si="7"/>
        <v>0</v>
      </c>
    </row>
    <row r="39" spans="1:15" ht="15.75">
      <c r="A39" s="58"/>
      <c r="B39" s="49"/>
      <c r="C39" s="50"/>
      <c r="D39" s="51"/>
      <c r="E39" s="57"/>
      <c r="F39" s="51"/>
      <c r="G39" s="51"/>
      <c r="H39" s="51"/>
      <c r="I39" s="51"/>
      <c r="J39" s="51"/>
      <c r="K39" s="51"/>
      <c r="L39" s="51"/>
      <c r="M39" s="51"/>
      <c r="N39" s="51"/>
      <c r="O39" s="59">
        <f t="shared" si="7"/>
        <v>0</v>
      </c>
    </row>
    <row r="40" spans="1:15" ht="15.75">
      <c r="A40" s="58"/>
      <c r="B40" s="49"/>
      <c r="C40" s="50"/>
      <c r="D40" s="51"/>
      <c r="E40" s="57"/>
      <c r="F40" s="51"/>
      <c r="G40" s="51"/>
      <c r="H40" s="51"/>
      <c r="I40" s="51"/>
      <c r="J40" s="51"/>
      <c r="K40" s="51"/>
      <c r="L40" s="51"/>
      <c r="M40" s="51"/>
      <c r="N40" s="51"/>
      <c r="O40" s="59">
        <f t="shared" si="7"/>
        <v>0</v>
      </c>
    </row>
    <row r="41" spans="1:15" ht="15.75">
      <c r="A41" s="58"/>
      <c r="B41" s="49"/>
      <c r="C41" s="50"/>
      <c r="D41" s="51"/>
      <c r="E41" s="57"/>
      <c r="F41" s="51"/>
      <c r="G41" s="51"/>
      <c r="H41" s="51"/>
      <c r="I41" s="51"/>
      <c r="J41" s="51"/>
      <c r="K41" s="51"/>
      <c r="L41" s="51"/>
      <c r="M41" s="51"/>
      <c r="N41" s="51"/>
      <c r="O41" s="59">
        <f t="shared" si="7"/>
        <v>0</v>
      </c>
    </row>
    <row r="42" spans="1:15" ht="15.75">
      <c r="A42" s="443"/>
      <c r="B42" s="429"/>
      <c r="C42" s="430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4"/>
    </row>
    <row r="43" spans="1:15" ht="15.75">
      <c r="A43" s="428" t="s">
        <v>110</v>
      </c>
      <c r="B43" s="429"/>
      <c r="C43" s="430"/>
      <c r="D43" s="431"/>
      <c r="E43" s="432"/>
      <c r="F43" s="433"/>
      <c r="G43" s="432"/>
      <c r="H43" s="433"/>
      <c r="I43" s="432"/>
      <c r="J43" s="433"/>
      <c r="K43" s="432"/>
      <c r="L43" s="433"/>
      <c r="M43" s="432"/>
      <c r="N43" s="432"/>
      <c r="O43" s="434"/>
    </row>
    <row r="44" spans="1:15" ht="15.75">
      <c r="A44" s="428" t="s">
        <v>111</v>
      </c>
      <c r="B44" s="429"/>
      <c r="C44" s="430"/>
      <c r="D44" s="433"/>
      <c r="E44" s="432"/>
      <c r="F44" s="433"/>
      <c r="G44" s="432"/>
      <c r="H44" s="433"/>
      <c r="I44" s="432"/>
      <c r="J44" s="433"/>
      <c r="K44" s="432"/>
      <c r="L44" s="433"/>
      <c r="M44" s="432"/>
      <c r="N44" s="432"/>
      <c r="O44" s="434"/>
    </row>
    <row r="45" spans="1:15" ht="16.5" thickBot="1">
      <c r="A45" s="435" t="s">
        <v>112</v>
      </c>
      <c r="B45" s="436"/>
      <c r="C45" s="437"/>
      <c r="D45" s="438"/>
      <c r="E45" s="439"/>
      <c r="F45" s="438"/>
      <c r="G45" s="439"/>
      <c r="H45" s="438"/>
      <c r="I45" s="439"/>
      <c r="J45" s="438"/>
      <c r="K45" s="439"/>
      <c r="L45" s="438"/>
      <c r="M45" s="439"/>
      <c r="N45" s="439"/>
      <c r="O45" s="440"/>
    </row>
  </sheetData>
  <mergeCells count="6">
    <mergeCell ref="B33:N33"/>
    <mergeCell ref="A1:O1"/>
    <mergeCell ref="L3:O3"/>
    <mergeCell ref="B5:N5"/>
    <mergeCell ref="B14:N14"/>
    <mergeCell ref="B23:N23"/>
  </mergeCells>
  <pageMargins left="0.70866141732283472" right="0.70866141732283472" top="0.78740157480314965" bottom="0.78740157480314965" header="0.51181102362204722" footer="0.51181102362204722"/>
  <pageSetup paperSize="9" scale="6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view="pageBreakPreview" topLeftCell="A4" zoomScale="110" zoomScaleNormal="100" zoomScalePageLayoutView="110" workbookViewId="0">
      <selection activeCell="A4" sqref="A4:O44"/>
    </sheetView>
  </sheetViews>
  <sheetFormatPr defaultColWidth="8.7109375" defaultRowHeight="15"/>
  <cols>
    <col min="2" max="2" width="19.140625" customWidth="1"/>
  </cols>
  <sheetData>
    <row r="1" spans="1:15" ht="36">
      <c r="A1" s="515" t="s">
        <v>115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15.75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5.75">
      <c r="A3" s="444"/>
      <c r="B3" s="429"/>
      <c r="C3" s="430"/>
      <c r="D3" s="442"/>
      <c r="E3" s="432"/>
      <c r="F3" s="442"/>
      <c r="G3" s="432"/>
      <c r="H3" s="442"/>
      <c r="I3" s="432"/>
      <c r="J3" s="442"/>
      <c r="K3" s="432"/>
      <c r="L3" s="516"/>
      <c r="M3" s="516"/>
      <c r="N3" s="516"/>
      <c r="O3" s="516"/>
    </row>
    <row r="4" spans="1:15" ht="15.75">
      <c r="A4" s="59" t="s">
        <v>107</v>
      </c>
      <c r="B4" s="448" t="s">
        <v>52</v>
      </c>
      <c r="C4" s="449" t="s">
        <v>54</v>
      </c>
      <c r="D4" s="71"/>
      <c r="E4" s="59" t="s">
        <v>59</v>
      </c>
      <c r="F4" s="71"/>
      <c r="G4" s="59" t="s">
        <v>55</v>
      </c>
      <c r="H4" s="71"/>
      <c r="I4" s="59" t="s">
        <v>56</v>
      </c>
      <c r="J4" s="71"/>
      <c r="K4" s="59" t="s">
        <v>57</v>
      </c>
      <c r="L4" s="71"/>
      <c r="M4" s="59" t="s">
        <v>58</v>
      </c>
      <c r="N4" s="71"/>
      <c r="O4" s="59" t="s">
        <v>60</v>
      </c>
    </row>
    <row r="5" spans="1:15" ht="15.75">
      <c r="A5" s="389" t="s">
        <v>508</v>
      </c>
      <c r="B5" s="517" t="s">
        <v>509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386">
        <f>SUM(O6:O9)</f>
        <v>8679</v>
      </c>
    </row>
    <row r="6" spans="1:15" ht="15.75">
      <c r="A6" s="354">
        <v>1</v>
      </c>
      <c r="B6" s="352" t="s">
        <v>503</v>
      </c>
      <c r="C6" s="353">
        <v>7.3</v>
      </c>
      <c r="D6" s="354">
        <v>700</v>
      </c>
      <c r="E6" s="355">
        <v>2.1851851851851854E-3</v>
      </c>
      <c r="F6" s="354">
        <v>581</v>
      </c>
      <c r="G6" s="354">
        <v>5.83</v>
      </c>
      <c r="H6" s="354">
        <v>550</v>
      </c>
      <c r="I6" s="356"/>
      <c r="J6" s="356"/>
      <c r="K6" s="354">
        <v>12.6</v>
      </c>
      <c r="L6" s="354">
        <v>643</v>
      </c>
      <c r="M6" s="356"/>
      <c r="N6" s="356"/>
      <c r="O6" s="363">
        <f>D6+F6+H6+J6+L6+N6</f>
        <v>2474</v>
      </c>
    </row>
    <row r="7" spans="1:15" ht="15.75">
      <c r="A7" s="354">
        <v>2</v>
      </c>
      <c r="B7" s="352" t="s">
        <v>504</v>
      </c>
      <c r="C7" s="353">
        <v>7.5</v>
      </c>
      <c r="D7" s="354">
        <v>637</v>
      </c>
      <c r="E7" s="355">
        <v>2.4537037037037036E-3</v>
      </c>
      <c r="F7" s="354">
        <v>385</v>
      </c>
      <c r="G7" s="356"/>
      <c r="H7" s="356"/>
      <c r="I7" s="354">
        <v>1.68</v>
      </c>
      <c r="J7" s="354">
        <v>528</v>
      </c>
      <c r="K7" s="354">
        <v>11.63</v>
      </c>
      <c r="L7" s="354">
        <v>584</v>
      </c>
      <c r="M7" s="356"/>
      <c r="N7" s="356"/>
      <c r="O7" s="385">
        <f>D7+F7+H7+J7+L7+N7</f>
        <v>2134</v>
      </c>
    </row>
    <row r="8" spans="1:15" ht="15.75">
      <c r="A8" s="354">
        <v>3</v>
      </c>
      <c r="B8" s="352" t="s">
        <v>505</v>
      </c>
      <c r="C8" s="353">
        <v>7.5</v>
      </c>
      <c r="D8" s="354">
        <v>637</v>
      </c>
      <c r="E8" s="355">
        <v>2.4733796296296296E-3</v>
      </c>
      <c r="F8" s="354">
        <v>372</v>
      </c>
      <c r="G8" s="356"/>
      <c r="H8" s="356"/>
      <c r="I8" s="354">
        <v>1.72</v>
      </c>
      <c r="J8" s="354">
        <v>560</v>
      </c>
      <c r="K8" s="354">
        <v>10.76</v>
      </c>
      <c r="L8" s="354">
        <v>531</v>
      </c>
      <c r="M8" s="356"/>
      <c r="N8" s="356"/>
      <c r="O8" s="385">
        <f>D8+F8+H8+J8+L8+N8</f>
        <v>2100</v>
      </c>
    </row>
    <row r="9" spans="1:15" ht="15.75">
      <c r="A9" s="354">
        <v>4</v>
      </c>
      <c r="B9" s="352" t="s">
        <v>506</v>
      </c>
      <c r="C9" s="353">
        <v>7.9</v>
      </c>
      <c r="D9" s="354">
        <v>520</v>
      </c>
      <c r="E9" s="355">
        <v>2.0995370370370369E-3</v>
      </c>
      <c r="F9" s="354">
        <v>651</v>
      </c>
      <c r="G9" s="356"/>
      <c r="H9" s="356"/>
      <c r="I9" s="354">
        <v>1.64</v>
      </c>
      <c r="J9" s="354">
        <v>496</v>
      </c>
      <c r="K9" s="356"/>
      <c r="L9" s="356"/>
      <c r="M9" s="354">
        <v>49.55</v>
      </c>
      <c r="N9" s="354">
        <v>304</v>
      </c>
      <c r="O9" s="385">
        <f>D9+F9+H9+J9+L9+N9</f>
        <v>1971</v>
      </c>
    </row>
    <row r="10" spans="1:15" ht="15.75">
      <c r="A10" s="354">
        <v>5</v>
      </c>
      <c r="B10" s="352" t="s">
        <v>507</v>
      </c>
      <c r="C10" s="353">
        <v>7.4</v>
      </c>
      <c r="D10" s="354">
        <v>668</v>
      </c>
      <c r="E10" s="355">
        <v>2.425925925925926E-3</v>
      </c>
      <c r="F10" s="354">
        <v>404</v>
      </c>
      <c r="G10" s="354">
        <v>5.48</v>
      </c>
      <c r="H10" s="354">
        <v>477</v>
      </c>
      <c r="I10" s="356"/>
      <c r="J10" s="356"/>
      <c r="K10" s="356"/>
      <c r="L10" s="356"/>
      <c r="M10" s="354">
        <v>52.63</v>
      </c>
      <c r="N10" s="354">
        <v>330</v>
      </c>
      <c r="O10" s="385">
        <f>D10+F10+H10+J10+L10+N10</f>
        <v>1879</v>
      </c>
    </row>
    <row r="11" spans="1:15" ht="15.75">
      <c r="A11" s="354"/>
      <c r="B11" s="352"/>
      <c r="C11" s="353"/>
      <c r="D11" s="354"/>
      <c r="E11" s="355"/>
      <c r="F11" s="354"/>
      <c r="G11" s="354"/>
      <c r="H11" s="354"/>
      <c r="I11" s="354"/>
      <c r="J11" s="354"/>
      <c r="K11" s="354"/>
      <c r="L11" s="354"/>
      <c r="M11" s="354"/>
      <c r="N11" s="354"/>
      <c r="O11" s="358">
        <f t="shared" ref="O11:O13" si="0">D11+F11+H11+J11+L11+N11</f>
        <v>0</v>
      </c>
    </row>
    <row r="12" spans="1:15" ht="15.75">
      <c r="A12" s="354"/>
      <c r="B12" s="352"/>
      <c r="C12" s="353"/>
      <c r="D12" s="354"/>
      <c r="E12" s="355"/>
      <c r="F12" s="354"/>
      <c r="G12" s="354"/>
      <c r="H12" s="354"/>
      <c r="I12" s="354"/>
      <c r="J12" s="354"/>
      <c r="K12" s="354"/>
      <c r="L12" s="354"/>
      <c r="M12" s="354"/>
      <c r="N12" s="354"/>
      <c r="O12" s="358">
        <f t="shared" si="0"/>
        <v>0</v>
      </c>
    </row>
    <row r="13" spans="1:15" ht="15.75">
      <c r="A13" s="354"/>
      <c r="B13" s="352"/>
      <c r="C13" s="353"/>
      <c r="D13" s="354"/>
      <c r="E13" s="355"/>
      <c r="F13" s="354"/>
      <c r="G13" s="354"/>
      <c r="H13" s="354"/>
      <c r="I13" s="354"/>
      <c r="J13" s="354"/>
      <c r="K13" s="354"/>
      <c r="L13" s="354"/>
      <c r="M13" s="354"/>
      <c r="N13" s="354"/>
      <c r="O13" s="358">
        <f t="shared" si="0"/>
        <v>0</v>
      </c>
    </row>
    <row r="14" spans="1:15" ht="15.75">
      <c r="A14" s="450"/>
      <c r="B14" s="452"/>
      <c r="C14" s="453"/>
      <c r="D14" s="354"/>
      <c r="E14" s="360"/>
      <c r="F14" s="354"/>
      <c r="G14" s="360"/>
      <c r="H14" s="354"/>
      <c r="I14" s="360"/>
      <c r="J14" s="354"/>
      <c r="K14" s="360"/>
      <c r="L14" s="354"/>
      <c r="M14" s="360"/>
      <c r="N14" s="360"/>
      <c r="O14" s="360"/>
    </row>
    <row r="15" spans="1:15" ht="15.75">
      <c r="A15" s="390" t="s">
        <v>510</v>
      </c>
      <c r="B15" s="517" t="s">
        <v>95</v>
      </c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387">
        <f>SUM(O16:O19)</f>
        <v>7003</v>
      </c>
    </row>
    <row r="16" spans="1:15" ht="15.75">
      <c r="A16" s="354" t="s">
        <v>61</v>
      </c>
      <c r="B16" s="352" t="s">
        <v>511</v>
      </c>
      <c r="C16" s="353">
        <v>7.9</v>
      </c>
      <c r="D16" s="354">
        <v>520</v>
      </c>
      <c r="E16" s="355">
        <v>2.3148148148148147E-3</v>
      </c>
      <c r="F16" s="354">
        <v>482</v>
      </c>
      <c r="G16" s="356"/>
      <c r="H16" s="356"/>
      <c r="I16" s="354">
        <v>1.52</v>
      </c>
      <c r="J16" s="354">
        <v>404</v>
      </c>
      <c r="K16" s="354">
        <v>8.8000000000000007</v>
      </c>
      <c r="L16" s="354">
        <v>414</v>
      </c>
      <c r="M16" s="356"/>
      <c r="N16" s="356"/>
      <c r="O16" s="385">
        <f>D16+F16+H16+J16+L16+N16</f>
        <v>1820</v>
      </c>
    </row>
    <row r="17" spans="1:15" ht="15.75">
      <c r="A17" s="354" t="s">
        <v>74</v>
      </c>
      <c r="B17" s="352" t="s">
        <v>512</v>
      </c>
      <c r="C17" s="353">
        <v>8</v>
      </c>
      <c r="D17" s="354">
        <v>492</v>
      </c>
      <c r="E17" s="355">
        <v>2.3738425925925923E-3</v>
      </c>
      <c r="F17" s="354">
        <v>439</v>
      </c>
      <c r="G17" s="356"/>
      <c r="H17" s="356"/>
      <c r="I17" s="354">
        <v>1.56</v>
      </c>
      <c r="J17" s="354">
        <v>434</v>
      </c>
      <c r="K17" s="354">
        <v>9.36</v>
      </c>
      <c r="L17" s="359">
        <v>447</v>
      </c>
      <c r="M17" s="356"/>
      <c r="N17" s="356"/>
      <c r="O17" s="385">
        <f>D17+F17+H17+J17+L17+N17</f>
        <v>1812</v>
      </c>
    </row>
    <row r="18" spans="1:15" ht="15.75">
      <c r="A18" s="354" t="s">
        <v>64</v>
      </c>
      <c r="B18" s="352" t="s">
        <v>513</v>
      </c>
      <c r="C18" s="353">
        <v>7.7</v>
      </c>
      <c r="D18" s="354">
        <v>577</v>
      </c>
      <c r="E18" s="355">
        <v>2.1180555555555558E-3</v>
      </c>
      <c r="F18" s="354">
        <v>635</v>
      </c>
      <c r="G18" s="354">
        <v>4.6900000000000004</v>
      </c>
      <c r="H18" s="354">
        <v>324</v>
      </c>
      <c r="I18" s="356"/>
      <c r="J18" s="356"/>
      <c r="K18" s="356"/>
      <c r="L18" s="356"/>
      <c r="M18" s="354">
        <v>35.159999999999997</v>
      </c>
      <c r="N18" s="354">
        <v>185</v>
      </c>
      <c r="O18" s="385">
        <f>D18+F18+H18+J18+L18+N18</f>
        <v>1721</v>
      </c>
    </row>
    <row r="19" spans="1:15" ht="15.75">
      <c r="A19" s="354" t="s">
        <v>66</v>
      </c>
      <c r="B19" s="352" t="s">
        <v>514</v>
      </c>
      <c r="C19" s="353">
        <v>7.8</v>
      </c>
      <c r="D19" s="354">
        <v>548</v>
      </c>
      <c r="E19" s="355">
        <v>2.7604166666666667E-3</v>
      </c>
      <c r="F19" s="354">
        <v>208</v>
      </c>
      <c r="G19" s="354">
        <v>5.44</v>
      </c>
      <c r="H19" s="354">
        <v>469</v>
      </c>
      <c r="I19" s="356"/>
      <c r="J19" s="356"/>
      <c r="K19" s="365"/>
      <c r="L19" s="356"/>
      <c r="M19" s="359">
        <v>63.62</v>
      </c>
      <c r="N19" s="359">
        <v>425</v>
      </c>
      <c r="O19" s="385">
        <f>D19+F19+H19+J19+L19+N19</f>
        <v>1650</v>
      </c>
    </row>
    <row r="20" spans="1:15" ht="15.75">
      <c r="A20" s="354" t="s">
        <v>68</v>
      </c>
      <c r="B20" s="352" t="s">
        <v>515</v>
      </c>
      <c r="C20" s="353">
        <v>8</v>
      </c>
      <c r="D20" s="354">
        <v>492</v>
      </c>
      <c r="E20" s="355">
        <v>2.6111111111111109E-3</v>
      </c>
      <c r="F20" s="354">
        <v>288</v>
      </c>
      <c r="G20" s="356"/>
      <c r="H20" s="356"/>
      <c r="I20" s="354">
        <v>1.4</v>
      </c>
      <c r="J20" s="354">
        <v>317</v>
      </c>
      <c r="K20" s="354">
        <v>9.19</v>
      </c>
      <c r="L20" s="354">
        <v>437</v>
      </c>
      <c r="M20" s="356"/>
      <c r="N20" s="356"/>
      <c r="O20" s="363">
        <f t="shared" ref="O20:O23" si="1">D20+F20+H20+J20+L20+N20</f>
        <v>1534</v>
      </c>
    </row>
    <row r="21" spans="1:15" ht="15.75">
      <c r="A21" s="354"/>
      <c r="B21" s="352"/>
      <c r="C21" s="353"/>
      <c r="D21" s="354"/>
      <c r="E21" s="355"/>
      <c r="F21" s="354"/>
      <c r="G21" s="354"/>
      <c r="H21" s="354"/>
      <c r="I21" s="354"/>
      <c r="J21" s="354"/>
      <c r="K21" s="354"/>
      <c r="L21" s="354"/>
      <c r="M21" s="354"/>
      <c r="N21" s="354"/>
      <c r="O21" s="358">
        <f t="shared" si="1"/>
        <v>0</v>
      </c>
    </row>
    <row r="22" spans="1:15" ht="15.75">
      <c r="A22" s="354"/>
      <c r="B22" s="352"/>
      <c r="C22" s="353"/>
      <c r="D22" s="354"/>
      <c r="E22" s="355"/>
      <c r="F22" s="354"/>
      <c r="G22" s="354"/>
      <c r="H22" s="354"/>
      <c r="I22" s="354"/>
      <c r="J22" s="354"/>
      <c r="K22" s="354"/>
      <c r="L22" s="354"/>
      <c r="M22" s="354"/>
      <c r="N22" s="354"/>
      <c r="O22" s="358">
        <f t="shared" si="1"/>
        <v>0</v>
      </c>
    </row>
    <row r="23" spans="1:15" ht="15.75">
      <c r="A23" s="354"/>
      <c r="B23" s="352"/>
      <c r="C23" s="353"/>
      <c r="D23" s="354"/>
      <c r="E23" s="355"/>
      <c r="F23" s="354"/>
      <c r="G23" s="354"/>
      <c r="H23" s="354"/>
      <c r="I23" s="354"/>
      <c r="J23" s="354"/>
      <c r="K23" s="354"/>
      <c r="L23" s="354"/>
      <c r="M23" s="354"/>
      <c r="N23" s="354"/>
      <c r="O23" s="358">
        <f t="shared" si="1"/>
        <v>0</v>
      </c>
    </row>
    <row r="24" spans="1:15" ht="15.75">
      <c r="A24" s="450"/>
      <c r="B24" s="452"/>
      <c r="C24" s="453"/>
      <c r="D24" s="354"/>
      <c r="E24" s="360"/>
      <c r="F24" s="354"/>
      <c r="G24" s="360"/>
      <c r="H24" s="354"/>
      <c r="I24" s="360"/>
      <c r="J24" s="354"/>
      <c r="K24" s="360"/>
      <c r="L24" s="354"/>
      <c r="M24" s="360"/>
      <c r="N24" s="360"/>
      <c r="O24" s="360"/>
    </row>
    <row r="25" spans="1:15" ht="15.75">
      <c r="A25" s="391" t="s">
        <v>522</v>
      </c>
      <c r="B25" s="454" t="s">
        <v>540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386">
        <f>SUM(O27:O30)</f>
        <v>6609</v>
      </c>
    </row>
    <row r="26" spans="1:15" ht="15.75">
      <c r="A26" s="354" t="s">
        <v>61</v>
      </c>
      <c r="B26" s="352" t="s">
        <v>523</v>
      </c>
      <c r="C26" s="352">
        <v>8</v>
      </c>
      <c r="D26" s="352">
        <v>492</v>
      </c>
      <c r="E26" s="364">
        <v>2.0949074074074073E-3</v>
      </c>
      <c r="F26" s="352">
        <v>654</v>
      </c>
      <c r="G26" s="352">
        <v>4.75</v>
      </c>
      <c r="H26" s="352">
        <v>335</v>
      </c>
      <c r="I26" s="365"/>
      <c r="J26" s="365"/>
      <c r="K26" s="352">
        <v>9.85</v>
      </c>
      <c r="L26" s="352">
        <v>477</v>
      </c>
      <c r="M26" s="365"/>
      <c r="N26" s="365"/>
      <c r="O26" s="385">
        <f>D26+F26+H26+J26+L26+N26</f>
        <v>1958</v>
      </c>
    </row>
    <row r="27" spans="1:15" ht="15.75">
      <c r="A27" s="354" t="s">
        <v>74</v>
      </c>
      <c r="B27" s="352" t="s">
        <v>524</v>
      </c>
      <c r="C27" s="352">
        <v>7.6</v>
      </c>
      <c r="D27" s="352">
        <v>607</v>
      </c>
      <c r="E27" s="364">
        <v>2.4201388888888888E-3</v>
      </c>
      <c r="F27" s="352">
        <v>408</v>
      </c>
      <c r="G27" s="352">
        <v>4.7300000000000004</v>
      </c>
      <c r="H27" s="352">
        <v>332</v>
      </c>
      <c r="I27" s="365"/>
      <c r="J27" s="365"/>
      <c r="K27" s="365"/>
      <c r="L27" s="365"/>
      <c r="M27" s="352">
        <v>57.49</v>
      </c>
      <c r="N27" s="352">
        <v>372</v>
      </c>
      <c r="O27" s="385">
        <f>D27+F27+H27+J27+L27+N27</f>
        <v>1719</v>
      </c>
    </row>
    <row r="28" spans="1:15" ht="15.75">
      <c r="A28" s="354" t="s">
        <v>64</v>
      </c>
      <c r="B28" s="366" t="s">
        <v>525</v>
      </c>
      <c r="C28" s="366">
        <v>7.5</v>
      </c>
      <c r="D28" s="352">
        <v>637</v>
      </c>
      <c r="E28" s="367">
        <v>2.4131944444444444E-3</v>
      </c>
      <c r="F28" s="352">
        <v>412</v>
      </c>
      <c r="G28" s="368"/>
      <c r="H28" s="365"/>
      <c r="I28" s="366">
        <v>1.32</v>
      </c>
      <c r="J28" s="352">
        <v>263</v>
      </c>
      <c r="K28" s="368"/>
      <c r="L28" s="365"/>
      <c r="M28" s="366">
        <v>54.41</v>
      </c>
      <c r="N28" s="352">
        <v>345</v>
      </c>
      <c r="O28" s="385">
        <f>D28+F28+H28+J28+L28+N28</f>
        <v>1657</v>
      </c>
    </row>
    <row r="29" spans="1:15" ht="15.75">
      <c r="A29" s="354" t="s">
        <v>66</v>
      </c>
      <c r="B29" s="352" t="s">
        <v>526</v>
      </c>
      <c r="C29" s="352">
        <v>8.3000000000000007</v>
      </c>
      <c r="D29" s="352">
        <v>413</v>
      </c>
      <c r="E29" s="364">
        <v>2.2500000000000003E-3</v>
      </c>
      <c r="F29" s="352">
        <v>530</v>
      </c>
      <c r="G29" s="365"/>
      <c r="H29" s="365"/>
      <c r="I29" s="352">
        <v>1.48</v>
      </c>
      <c r="J29" s="352">
        <v>374</v>
      </c>
      <c r="K29" s="365"/>
      <c r="L29" s="365"/>
      <c r="M29" s="352">
        <v>51.49</v>
      </c>
      <c r="N29" s="352">
        <v>320</v>
      </c>
      <c r="O29" s="363">
        <f>D29+F29+H29+J29+L29+N29</f>
        <v>1637</v>
      </c>
    </row>
    <row r="30" spans="1:15" ht="15.75">
      <c r="A30" s="354" t="s">
        <v>68</v>
      </c>
      <c r="B30" s="352" t="s">
        <v>527</v>
      </c>
      <c r="C30" s="352">
        <v>8.3000000000000007</v>
      </c>
      <c r="D30" s="352">
        <v>413</v>
      </c>
      <c r="E30" s="364">
        <v>2.4421296296296296E-3</v>
      </c>
      <c r="F30" s="352">
        <v>393</v>
      </c>
      <c r="G30" s="352">
        <v>4.79</v>
      </c>
      <c r="H30" s="352">
        <v>343</v>
      </c>
      <c r="I30" s="365"/>
      <c r="J30" s="365"/>
      <c r="K30" s="352">
        <v>9.36</v>
      </c>
      <c r="L30" s="352">
        <v>447</v>
      </c>
      <c r="M30" s="365"/>
      <c r="N30" s="365"/>
      <c r="O30" s="363">
        <f>D30+F30+H30+J30+L30+N30</f>
        <v>1596</v>
      </c>
    </row>
    <row r="31" spans="1:15" ht="15.75">
      <c r="A31" s="58"/>
      <c r="B31" s="49"/>
      <c r="C31" s="50"/>
      <c r="D31" s="51"/>
      <c r="E31" s="57"/>
      <c r="F31" s="51"/>
      <c r="G31" s="51"/>
      <c r="H31" s="51"/>
      <c r="I31" s="51"/>
      <c r="J31" s="51"/>
      <c r="K31" s="51"/>
      <c r="L31" s="51"/>
      <c r="M31" s="51"/>
      <c r="N31" s="51"/>
      <c r="O31" s="59">
        <f t="shared" ref="O31:O33" si="2">D31+F31+H31+J31+L31+N31</f>
        <v>0</v>
      </c>
    </row>
    <row r="32" spans="1:15" ht="15.75">
      <c r="A32" s="58"/>
      <c r="B32" s="49"/>
      <c r="C32" s="50"/>
      <c r="D32" s="51"/>
      <c r="E32" s="57"/>
      <c r="F32" s="51"/>
      <c r="G32" s="51"/>
      <c r="H32" s="51"/>
      <c r="I32" s="51"/>
      <c r="J32" s="51"/>
      <c r="K32" s="51"/>
      <c r="L32" s="51"/>
      <c r="M32" s="51"/>
      <c r="N32" s="51"/>
      <c r="O32" s="59">
        <f t="shared" si="2"/>
        <v>0</v>
      </c>
    </row>
    <row r="33" spans="1:15" ht="15.75">
      <c r="A33" s="58"/>
      <c r="B33" s="49"/>
      <c r="C33" s="50"/>
      <c r="D33" s="51"/>
      <c r="E33" s="57"/>
      <c r="F33" s="51"/>
      <c r="G33" s="51"/>
      <c r="H33" s="51"/>
      <c r="I33" s="51"/>
      <c r="J33" s="51"/>
      <c r="K33" s="51"/>
      <c r="L33" s="51"/>
      <c r="M33" s="51"/>
      <c r="N33" s="51"/>
      <c r="O33" s="59">
        <f t="shared" si="2"/>
        <v>0</v>
      </c>
    </row>
    <row r="34" spans="1:15" ht="15.75">
      <c r="A34" s="456"/>
      <c r="B34" s="448"/>
      <c r="C34" s="449"/>
      <c r="D34" s="51"/>
      <c r="E34" s="59"/>
      <c r="F34" s="51"/>
      <c r="G34" s="59"/>
      <c r="H34" s="51"/>
      <c r="I34" s="59"/>
      <c r="J34" s="51"/>
      <c r="K34" s="59"/>
      <c r="L34" s="51"/>
      <c r="M34" s="59"/>
      <c r="N34" s="59"/>
      <c r="O34" s="59"/>
    </row>
    <row r="35" spans="1:15" ht="15.75">
      <c r="A35" s="456"/>
      <c r="B35" s="448"/>
      <c r="C35" s="449"/>
      <c r="D35" s="51"/>
      <c r="E35" s="59"/>
      <c r="F35" s="51"/>
      <c r="G35" s="59"/>
      <c r="H35" s="51"/>
      <c r="I35" s="59"/>
      <c r="J35" s="51"/>
      <c r="K35" s="59"/>
      <c r="L35" s="51"/>
      <c r="M35" s="59"/>
      <c r="N35" s="59"/>
      <c r="O35" s="59"/>
    </row>
    <row r="36" spans="1:15" ht="15.75">
      <c r="A36" s="361" t="s">
        <v>516</v>
      </c>
      <c r="B36" s="454" t="s">
        <v>246</v>
      </c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386">
        <f>SUM(O37:O40)</f>
        <v>6350</v>
      </c>
    </row>
    <row r="37" spans="1:15" ht="15.75">
      <c r="A37" s="354" t="s">
        <v>61</v>
      </c>
      <c r="B37" s="352" t="s">
        <v>517</v>
      </c>
      <c r="C37" s="354">
        <v>7.8</v>
      </c>
      <c r="D37" s="354">
        <v>548</v>
      </c>
      <c r="E37" s="355">
        <v>2.1527777777777778E-3</v>
      </c>
      <c r="F37" s="354">
        <v>607</v>
      </c>
      <c r="G37" s="354">
        <v>4.92</v>
      </c>
      <c r="H37" s="354">
        <v>367</v>
      </c>
      <c r="I37" s="356"/>
      <c r="J37" s="356"/>
      <c r="K37" s="354">
        <v>9.8000000000000007</v>
      </c>
      <c r="L37" s="354">
        <v>474</v>
      </c>
      <c r="M37" s="356"/>
      <c r="N37" s="356"/>
      <c r="O37" s="363">
        <f>D37+F37+H37+J37+L37+N37</f>
        <v>1996</v>
      </c>
    </row>
    <row r="38" spans="1:15" ht="15.75">
      <c r="A38" s="354" t="s">
        <v>74</v>
      </c>
      <c r="B38" s="352" t="s">
        <v>518</v>
      </c>
      <c r="C38" s="354">
        <v>7.9</v>
      </c>
      <c r="D38" s="354">
        <v>520</v>
      </c>
      <c r="E38" s="355">
        <v>2.5671296296296297E-3</v>
      </c>
      <c r="F38" s="354">
        <v>314</v>
      </c>
      <c r="G38" s="356"/>
      <c r="H38" s="356"/>
      <c r="I38" s="354">
        <v>140</v>
      </c>
      <c r="J38" s="354">
        <v>317</v>
      </c>
      <c r="K38" s="354">
        <v>9.73</v>
      </c>
      <c r="L38" s="354">
        <v>469</v>
      </c>
      <c r="M38" s="356"/>
      <c r="N38" s="356"/>
      <c r="O38" s="385">
        <f>D38+F38+H38+J38+L38+N38</f>
        <v>1620</v>
      </c>
    </row>
    <row r="39" spans="1:15" ht="15.75">
      <c r="A39" s="354" t="s">
        <v>64</v>
      </c>
      <c r="B39" s="352" t="s">
        <v>519</v>
      </c>
      <c r="C39" s="354">
        <v>8.4</v>
      </c>
      <c r="D39" s="354">
        <v>388</v>
      </c>
      <c r="E39" s="355">
        <v>2.6053240740740741E-3</v>
      </c>
      <c r="F39" s="354">
        <v>291</v>
      </c>
      <c r="G39" s="356"/>
      <c r="H39" s="356"/>
      <c r="I39" s="354">
        <v>148</v>
      </c>
      <c r="J39" s="354">
        <v>374</v>
      </c>
      <c r="K39" s="356"/>
      <c r="L39" s="356"/>
      <c r="M39" s="354">
        <v>51.59</v>
      </c>
      <c r="N39" s="354">
        <v>321</v>
      </c>
      <c r="O39" s="385">
        <f>D39+F39+H39+J39+L39+N39</f>
        <v>1374</v>
      </c>
    </row>
    <row r="40" spans="1:15" ht="15.75">
      <c r="A40" s="354" t="s">
        <v>66</v>
      </c>
      <c r="B40" s="352" t="s">
        <v>520</v>
      </c>
      <c r="C40" s="354">
        <v>8</v>
      </c>
      <c r="D40" s="354">
        <v>492</v>
      </c>
      <c r="E40" s="355">
        <v>2.4467592592592592E-3</v>
      </c>
      <c r="F40" s="354">
        <v>390</v>
      </c>
      <c r="G40" s="354">
        <v>4.33</v>
      </c>
      <c r="H40" s="354">
        <v>261</v>
      </c>
      <c r="I40" s="356"/>
      <c r="J40" s="356"/>
      <c r="K40" s="356"/>
      <c r="L40" s="356"/>
      <c r="M40" s="354">
        <v>39.18</v>
      </c>
      <c r="N40" s="354">
        <v>217</v>
      </c>
      <c r="O40" s="385">
        <f>D40+F40+H40+J40+L40+N40</f>
        <v>1360</v>
      </c>
    </row>
    <row r="41" spans="1:15" ht="15.75">
      <c r="A41" s="354" t="s">
        <v>68</v>
      </c>
      <c r="B41" s="352" t="s">
        <v>521</v>
      </c>
      <c r="C41" s="354">
        <v>9.1</v>
      </c>
      <c r="D41" s="354">
        <v>233</v>
      </c>
      <c r="E41" s="355">
        <v>2.5138888888888889E-3</v>
      </c>
      <c r="F41" s="354">
        <v>346</v>
      </c>
      <c r="G41" s="354">
        <v>4</v>
      </c>
      <c r="H41" s="354">
        <v>206</v>
      </c>
      <c r="I41" s="356"/>
      <c r="J41" s="356"/>
      <c r="K41" s="356"/>
      <c r="L41" s="356"/>
      <c r="M41" s="354">
        <v>37.090000000000003</v>
      </c>
      <c r="N41" s="354">
        <v>200</v>
      </c>
      <c r="O41" s="385">
        <f>D41+F41+H41+J41+L41+N41</f>
        <v>985</v>
      </c>
    </row>
    <row r="42" spans="1:15" ht="15.75">
      <c r="A42" s="357"/>
      <c r="B42" s="352"/>
      <c r="C42" s="353"/>
      <c r="D42" s="354"/>
      <c r="E42" s="355"/>
      <c r="F42" s="354"/>
      <c r="G42" s="354"/>
      <c r="H42" s="354"/>
      <c r="I42" s="354"/>
      <c r="J42" s="354"/>
      <c r="K42" s="354"/>
      <c r="L42" s="354"/>
      <c r="M42" s="354"/>
      <c r="N42" s="354"/>
      <c r="O42" s="360">
        <f t="shared" ref="O42" si="3">D42+F42+H42+J42+L42+N42</f>
        <v>0</v>
      </c>
    </row>
    <row r="43" spans="1:15" ht="15.75">
      <c r="A43" s="58"/>
      <c r="B43" s="49"/>
      <c r="C43" s="50"/>
      <c r="D43" s="51"/>
      <c r="E43" s="57"/>
      <c r="F43" s="51"/>
      <c r="G43" s="51"/>
      <c r="H43" s="51"/>
      <c r="I43" s="51"/>
      <c r="J43" s="51"/>
      <c r="K43" s="51"/>
      <c r="L43" s="51"/>
      <c r="M43" s="51"/>
      <c r="N43" s="51"/>
      <c r="O43" s="59">
        <f t="shared" ref="O43:O44" si="4">D43+F43+H43+J43+L43+N43</f>
        <v>0</v>
      </c>
    </row>
    <row r="44" spans="1:15" ht="15.75">
      <c r="A44" s="58"/>
      <c r="B44" s="49"/>
      <c r="C44" s="50"/>
      <c r="D44" s="51"/>
      <c r="E44" s="57"/>
      <c r="F44" s="51"/>
      <c r="G44" s="51"/>
      <c r="H44" s="51"/>
      <c r="I44" s="51"/>
      <c r="J44" s="51"/>
      <c r="K44" s="51"/>
      <c r="L44" s="51"/>
      <c r="M44" s="51"/>
      <c r="N44" s="51"/>
      <c r="O44" s="59">
        <f t="shared" si="4"/>
        <v>0</v>
      </c>
    </row>
    <row r="45" spans="1:15" ht="15.75">
      <c r="A45" s="457"/>
      <c r="B45" s="429"/>
      <c r="C45" s="430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</row>
    <row r="46" spans="1:15" ht="15.75">
      <c r="A46" s="445" t="s">
        <v>110</v>
      </c>
      <c r="B46" s="429"/>
      <c r="C46" s="430"/>
      <c r="D46" s="431"/>
      <c r="E46" s="432"/>
      <c r="F46" s="433"/>
      <c r="G46" s="432"/>
      <c r="H46" s="433"/>
      <c r="I46" s="432"/>
      <c r="J46" s="433"/>
      <c r="K46" s="432"/>
      <c r="L46" s="433"/>
      <c r="M46" s="432"/>
      <c r="N46" s="432"/>
      <c r="O46" s="432"/>
    </row>
    <row r="47" spans="1:15" ht="15.75">
      <c r="A47" s="445" t="s">
        <v>111</v>
      </c>
      <c r="B47" s="429"/>
      <c r="C47" s="430"/>
      <c r="D47" s="433"/>
      <c r="E47" s="432"/>
      <c r="F47" s="433"/>
      <c r="G47" s="432"/>
      <c r="H47" s="433"/>
      <c r="I47" s="432"/>
      <c r="J47" s="433"/>
      <c r="K47" s="432"/>
      <c r="L47" s="433"/>
      <c r="M47" s="432"/>
      <c r="N47" s="432"/>
      <c r="O47" s="432"/>
    </row>
    <row r="48" spans="1:15" ht="15.75">
      <c r="A48" s="445" t="s">
        <v>112</v>
      </c>
      <c r="B48" s="429"/>
      <c r="C48" s="430"/>
      <c r="D48" s="433"/>
      <c r="E48" s="432"/>
      <c r="F48" s="433"/>
      <c r="G48" s="432"/>
      <c r="H48" s="433"/>
      <c r="I48" s="432"/>
      <c r="J48" s="433"/>
      <c r="K48" s="432"/>
      <c r="L48" s="433"/>
      <c r="M48" s="432"/>
      <c r="N48" s="432"/>
      <c r="O48" s="432"/>
    </row>
    <row r="49" spans="1:15">
      <c r="A49" s="458"/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</row>
    <row r="50" spans="1:15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</row>
  </sheetData>
  <mergeCells count="4">
    <mergeCell ref="A1:O1"/>
    <mergeCell ref="L3:O3"/>
    <mergeCell ref="B5:N5"/>
    <mergeCell ref="B15:N15"/>
  </mergeCells>
  <pageMargins left="0.70866141732283472" right="0.70866141732283472" top="0.78740157480314965" bottom="0.78740157480314965" header="0.51181102362204722" footer="0.51181102362204722"/>
  <pageSetup paperSize="9" scale="6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J40"/>
  <sheetViews>
    <sheetView view="pageBreakPreview" zoomScale="110" zoomScaleNormal="100" zoomScalePageLayoutView="110" workbookViewId="0">
      <selection activeCell="U39" sqref="U39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6" width="8.7109375" style="82" customWidth="1"/>
    <col min="17" max="17" width="8.7109375" style="80" customWidth="1"/>
    <col min="18" max="18" width="8.85546875" style="82" customWidth="1"/>
    <col min="19" max="19" width="8.85546875" style="80" customWidth="1"/>
    <col min="20" max="20" width="5.28515625" style="79" customWidth="1"/>
    <col min="21" max="21" width="13.7109375" style="79" customWidth="1"/>
    <col min="22" max="22" width="10" style="79" customWidth="1"/>
    <col min="23" max="23" width="7" style="79" customWidth="1"/>
    <col min="24" max="241" width="9.140625" style="83" customWidth="1"/>
    <col min="242" max="242" width="2.7109375" style="83" customWidth="1"/>
    <col min="243" max="243" width="17.5703125" style="83" customWidth="1"/>
    <col min="244" max="244" width="11.5703125" style="83" hidden="1" customWidth="1"/>
    <col min="245" max="16384" width="1.7109375" style="83"/>
  </cols>
  <sheetData>
    <row r="1" spans="1:244" s="86" customFormat="1" ht="36">
      <c r="A1" s="518" t="s">
        <v>116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85"/>
    </row>
    <row r="2" spans="1:244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90"/>
      <c r="Q2" s="87"/>
      <c r="R2" s="89"/>
      <c r="S2" s="87"/>
      <c r="T2" s="85"/>
      <c r="U2" s="85"/>
      <c r="V2" s="85"/>
      <c r="W2" s="85"/>
    </row>
    <row r="3" spans="1:244" s="86" customFormat="1" ht="21">
      <c r="A3" s="91"/>
      <c r="B3" s="92" t="s">
        <v>117</v>
      </c>
      <c r="C3" s="93" t="s">
        <v>118</v>
      </c>
      <c r="D3" s="519" t="s">
        <v>119</v>
      </c>
      <c r="E3" s="519"/>
      <c r="F3" s="519"/>
      <c r="G3" s="519" t="s">
        <v>120</v>
      </c>
      <c r="H3" s="519"/>
      <c r="I3" s="519"/>
      <c r="J3" s="519" t="s">
        <v>121</v>
      </c>
      <c r="K3" s="519"/>
      <c r="L3" s="519"/>
      <c r="M3" s="519" t="s">
        <v>122</v>
      </c>
      <c r="N3" s="519"/>
      <c r="O3" s="519"/>
      <c r="P3" s="94" t="s">
        <v>123</v>
      </c>
      <c r="Q3" s="95" t="s">
        <v>124</v>
      </c>
      <c r="R3" s="520" t="s">
        <v>125</v>
      </c>
      <c r="S3" s="520"/>
      <c r="T3" s="520" t="s">
        <v>126</v>
      </c>
      <c r="U3" s="520"/>
      <c r="V3" s="96" t="s">
        <v>14</v>
      </c>
      <c r="W3" s="87"/>
      <c r="X3" s="97"/>
      <c r="Y3" s="97"/>
      <c r="Z3" s="97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</row>
    <row r="4" spans="1:244" s="86" customFormat="1" ht="21">
      <c r="A4" s="98">
        <v>1</v>
      </c>
      <c r="B4" s="99" t="s">
        <v>127</v>
      </c>
      <c r="C4" s="100">
        <v>777644380</v>
      </c>
      <c r="D4" s="101"/>
      <c r="E4" s="102"/>
      <c r="F4" s="103"/>
      <c r="G4" s="104">
        <v>42</v>
      </c>
      <c r="H4" s="105" t="s">
        <v>128</v>
      </c>
      <c r="I4" s="106">
        <v>12</v>
      </c>
      <c r="J4" s="104">
        <v>24</v>
      </c>
      <c r="K4" s="105" t="s">
        <v>128</v>
      </c>
      <c r="L4" s="106">
        <v>12</v>
      </c>
      <c r="M4" s="104">
        <v>28</v>
      </c>
      <c r="N4" s="105" t="s">
        <v>128</v>
      </c>
      <c r="O4" s="106">
        <v>8</v>
      </c>
      <c r="P4" s="107">
        <f>IF(G4&gt;I4,1,0)+IF(J4&gt;L4,1,0)+IF(M4&gt;O4,1,0)</f>
        <v>3</v>
      </c>
      <c r="Q4" s="108">
        <f>IF(G4&lt;I4,1,0)+IF(J4&lt;L4,1,0)+IF(M4&lt;O4,1,0)</f>
        <v>0</v>
      </c>
      <c r="R4" s="109">
        <f>G4+J4+M4</f>
        <v>94</v>
      </c>
      <c r="S4" s="108">
        <f>I4+L4+O4</f>
        <v>32</v>
      </c>
      <c r="T4" s="521">
        <f>P4*2+Q4*1</f>
        <v>6</v>
      </c>
      <c r="U4" s="521"/>
      <c r="V4" s="110">
        <f>1+IF(T4&lt;T5,1,0)+IF(T4&lt;T6,1,0)+IF(T4&lt;T7,1,0)</f>
        <v>1</v>
      </c>
      <c r="W4" s="85"/>
      <c r="X4" s="97"/>
      <c r="Y4" s="97"/>
      <c r="Z4" s="111"/>
    </row>
    <row r="5" spans="1:244" s="86" customFormat="1" ht="21">
      <c r="A5" s="98">
        <v>2</v>
      </c>
      <c r="B5" s="99" t="s">
        <v>129</v>
      </c>
      <c r="C5" s="100">
        <v>602693433</v>
      </c>
      <c r="D5" s="104">
        <f>I4</f>
        <v>12</v>
      </c>
      <c r="E5" s="112" t="s">
        <v>128</v>
      </c>
      <c r="F5" s="106">
        <f>G4</f>
        <v>42</v>
      </c>
      <c r="G5" s="113"/>
      <c r="H5" s="114"/>
      <c r="I5" s="115"/>
      <c r="J5" s="104">
        <v>22</v>
      </c>
      <c r="K5" s="105" t="s">
        <v>128</v>
      </c>
      <c r="L5" s="106">
        <v>11</v>
      </c>
      <c r="M5" s="104">
        <v>17</v>
      </c>
      <c r="N5" s="105" t="s">
        <v>128</v>
      </c>
      <c r="O5" s="106">
        <v>13</v>
      </c>
      <c r="P5" s="107">
        <f>IF(D5&gt;F5,1,0)+IF(J5&gt;L5,1,0)+IF(M5&gt;O5,1,0)</f>
        <v>2</v>
      </c>
      <c r="Q5" s="108">
        <f>IF(D5&lt;F5,1,0)+IF(J5&lt;L5,1,0)+IF(M5&lt;O5,1,0)</f>
        <v>1</v>
      </c>
      <c r="R5" s="109">
        <f>D5+J5+M5</f>
        <v>51</v>
      </c>
      <c r="S5" s="108">
        <f>F5+L5+O5</f>
        <v>66</v>
      </c>
      <c r="T5" s="521">
        <f>P5*2+Q5*1</f>
        <v>5</v>
      </c>
      <c r="U5" s="521"/>
      <c r="V5" s="110">
        <f>1+IF(T5&lt;T4,1,0)+IF(T5&lt;T6,1,0)+IF(T5&lt;T7,1,0)</f>
        <v>2</v>
      </c>
      <c r="W5" s="85"/>
      <c r="X5" s="97"/>
      <c r="Y5" s="97"/>
      <c r="Z5" s="111"/>
    </row>
    <row r="6" spans="1:244" ht="21">
      <c r="A6" s="98">
        <v>3</v>
      </c>
      <c r="B6" s="99" t="s">
        <v>130</v>
      </c>
      <c r="C6" s="100">
        <v>602235700</v>
      </c>
      <c r="D6" s="104">
        <f>L4</f>
        <v>12</v>
      </c>
      <c r="E6" s="112" t="s">
        <v>128</v>
      </c>
      <c r="F6" s="106">
        <f>J4</f>
        <v>24</v>
      </c>
      <c r="G6" s="104">
        <f>L5</f>
        <v>11</v>
      </c>
      <c r="H6" s="112" t="s">
        <v>128</v>
      </c>
      <c r="I6" s="106">
        <f>J5</f>
        <v>22</v>
      </c>
      <c r="J6" s="113"/>
      <c r="K6" s="114"/>
      <c r="L6" s="115"/>
      <c r="M6" s="104">
        <v>10</v>
      </c>
      <c r="N6" s="105" t="s">
        <v>128</v>
      </c>
      <c r="O6" s="106">
        <v>6</v>
      </c>
      <c r="P6" s="107">
        <f>IF(D6&gt;F6,1,0)+IF(G6&gt;I6,1,0)+IF(M6&gt;O6,1,0)</f>
        <v>1</v>
      </c>
      <c r="Q6" s="108">
        <f>IF(D6&lt;F6,1,0)+IF(G6&lt;I6,1,0)+IF(M6&lt;O6,1,0)</f>
        <v>2</v>
      </c>
      <c r="R6" s="109">
        <f>D6+G6+M6</f>
        <v>33</v>
      </c>
      <c r="S6" s="108">
        <f>F6+I6+O6</f>
        <v>52</v>
      </c>
      <c r="T6" s="521">
        <f>P6*2+Q6*1</f>
        <v>4</v>
      </c>
      <c r="U6" s="521"/>
      <c r="V6" s="110">
        <f>1+IF(T6&lt;T4,1,0)+IF(T6&lt;T5,1,0)+IF(T6&lt;T7,1,0)</f>
        <v>3</v>
      </c>
      <c r="W6" s="85"/>
      <c r="X6" s="97"/>
      <c r="Y6" s="97"/>
      <c r="Z6" s="111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</row>
    <row r="7" spans="1:244" s="116" customFormat="1" ht="21">
      <c r="A7" s="98">
        <v>4</v>
      </c>
      <c r="B7" s="99" t="s">
        <v>131</v>
      </c>
      <c r="C7" s="100">
        <v>737215132</v>
      </c>
      <c r="D7" s="104">
        <f>O4</f>
        <v>8</v>
      </c>
      <c r="E7" s="112" t="s">
        <v>128</v>
      </c>
      <c r="F7" s="106">
        <f>M4</f>
        <v>28</v>
      </c>
      <c r="G7" s="104">
        <f>O5</f>
        <v>13</v>
      </c>
      <c r="H7" s="112" t="s">
        <v>128</v>
      </c>
      <c r="I7" s="106">
        <f>M5</f>
        <v>17</v>
      </c>
      <c r="J7" s="104">
        <f>O6</f>
        <v>6</v>
      </c>
      <c r="K7" s="112" t="s">
        <v>128</v>
      </c>
      <c r="L7" s="106">
        <f>M6</f>
        <v>10</v>
      </c>
      <c r="M7" s="113"/>
      <c r="N7" s="114"/>
      <c r="O7" s="115"/>
      <c r="P7" s="107">
        <f>IF(D7&gt;F7,1,0)+IF(G7&gt;I7,1,0)+IF(J7&gt;L7,1,0)</f>
        <v>0</v>
      </c>
      <c r="Q7" s="108">
        <f>IF(D7&lt;F7,1,0)+IF(G7&lt;I7,1,0)+IF(J7&lt;L7,1,0)</f>
        <v>3</v>
      </c>
      <c r="R7" s="109">
        <f>D7+G7+J7</f>
        <v>27</v>
      </c>
      <c r="S7" s="108">
        <f>F7+I7+L7</f>
        <v>55</v>
      </c>
      <c r="T7" s="521">
        <f>P7*2+Q7*1</f>
        <v>3</v>
      </c>
      <c r="U7" s="521"/>
      <c r="V7" s="110">
        <f>1+IF(T7&lt;T4,1,0)+IF(T7&lt;T5,1,0)+IF(T7&lt;T6,1,0)</f>
        <v>4</v>
      </c>
      <c r="W7" s="85"/>
      <c r="X7" s="97"/>
      <c r="Y7" s="97"/>
      <c r="Z7" s="111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</row>
    <row r="8" spans="1:244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9"/>
      <c r="Q8" s="118"/>
      <c r="R8" s="119"/>
      <c r="S8" s="118"/>
      <c r="T8" s="522"/>
      <c r="U8" s="522"/>
      <c r="V8" s="117"/>
      <c r="W8" s="79"/>
      <c r="X8" s="120"/>
      <c r="Y8" s="120"/>
      <c r="Z8" s="121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</row>
    <row r="9" spans="1:244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2"/>
      <c r="U9" s="122"/>
      <c r="V9" s="122"/>
      <c r="W9" s="125"/>
      <c r="X9" s="126"/>
      <c r="Y9" s="126"/>
      <c r="Z9" s="127"/>
    </row>
    <row r="10" spans="1:244" s="129" customFormat="1" ht="18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2"/>
      <c r="U10" s="122"/>
      <c r="V10" s="122"/>
      <c r="W10" s="125"/>
      <c r="X10" s="126"/>
      <c r="Y10" s="126"/>
      <c r="Z10" s="127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</row>
    <row r="11" spans="1:244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2"/>
      <c r="U11" s="122"/>
      <c r="V11" s="122"/>
      <c r="W11" s="125"/>
      <c r="X11" s="126"/>
      <c r="Y11" s="126"/>
      <c r="Z11" s="127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</row>
    <row r="12" spans="1:244" s="129" customFormat="1">
      <c r="A12" s="130"/>
      <c r="B12" s="523" t="s">
        <v>134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131"/>
      <c r="X12" s="132"/>
      <c r="Y12" s="132"/>
      <c r="Z12" s="133"/>
    </row>
    <row r="13" spans="1:244" s="129" customFormat="1" ht="18">
      <c r="A13" s="130"/>
      <c r="B13" s="524" t="s">
        <v>135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</row>
    <row r="14" spans="1:244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</row>
    <row r="15" spans="1:244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</row>
    <row r="16" spans="1:244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</row>
    <row r="17" spans="1:244" s="129" customFormat="1" ht="18">
      <c r="A17" s="131"/>
      <c r="B17" s="525" t="s">
        <v>136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131"/>
    </row>
    <row r="18" spans="1:244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131"/>
    </row>
    <row r="19" spans="1:244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131"/>
    </row>
    <row r="20" spans="1:244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131"/>
    </row>
    <row r="21" spans="1:244" s="129" customFormat="1" ht="18">
      <c r="A21" s="131"/>
      <c r="B21" s="525" t="s">
        <v>137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131"/>
    </row>
    <row r="22" spans="1:244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131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</row>
    <row r="23" spans="1:244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131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</row>
    <row r="24" spans="1:244"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</row>
    <row r="25" spans="1:244">
      <c r="B25" s="134" t="s">
        <v>138</v>
      </c>
      <c r="C25" s="131"/>
      <c r="D25" s="136"/>
      <c r="E25" s="131"/>
      <c r="F25" s="137"/>
      <c r="G25" s="136"/>
      <c r="H25" s="131"/>
      <c r="I25" s="137"/>
      <c r="J25" s="138"/>
      <c r="K25" s="131"/>
      <c r="L25" s="137" t="s">
        <v>139</v>
      </c>
      <c r="M25" s="138"/>
      <c r="N25" s="527">
        <v>45385</v>
      </c>
      <c r="O25" s="527"/>
      <c r="P25" s="527"/>
      <c r="Q25" s="527"/>
    </row>
    <row r="26" spans="1:244">
      <c r="P26" s="139"/>
    </row>
    <row r="27" spans="1:244">
      <c r="P27" s="139"/>
    </row>
    <row r="28" spans="1:244">
      <c r="P28" s="139"/>
    </row>
    <row r="29" spans="1:244">
      <c r="P29" s="139"/>
    </row>
    <row r="30" spans="1:244">
      <c r="P30" s="139"/>
    </row>
    <row r="31" spans="1:244">
      <c r="P31" s="139"/>
    </row>
    <row r="32" spans="1:244">
      <c r="P32" s="139"/>
    </row>
    <row r="33" spans="16:16">
      <c r="P33" s="139"/>
    </row>
    <row r="34" spans="16:16">
      <c r="P34" s="139"/>
    </row>
    <row r="35" spans="16:16">
      <c r="P35" s="139"/>
    </row>
    <row r="36" spans="16:16">
      <c r="P36" s="139"/>
    </row>
    <row r="37" spans="16:16">
      <c r="P37" s="139"/>
    </row>
    <row r="38" spans="16:16">
      <c r="P38" s="139"/>
    </row>
    <row r="39" spans="16:16">
      <c r="P39" s="139"/>
    </row>
    <row r="40" spans="16:16">
      <c r="P40" s="139"/>
    </row>
  </sheetData>
  <mergeCells count="26">
    <mergeCell ref="B22:V22"/>
    <mergeCell ref="B23:V23"/>
    <mergeCell ref="B24:V24"/>
    <mergeCell ref="N25:Q25"/>
    <mergeCell ref="B17:V17"/>
    <mergeCell ref="B18:V18"/>
    <mergeCell ref="B19:V19"/>
    <mergeCell ref="B20:V20"/>
    <mergeCell ref="B21:V21"/>
    <mergeCell ref="B12:V12"/>
    <mergeCell ref="B13:V13"/>
    <mergeCell ref="B14:V14"/>
    <mergeCell ref="B15:V15"/>
    <mergeCell ref="B16:V16"/>
    <mergeCell ref="T4:U4"/>
    <mergeCell ref="T5:U5"/>
    <mergeCell ref="T6:U6"/>
    <mergeCell ref="T7:U7"/>
    <mergeCell ref="T8:U8"/>
    <mergeCell ref="A1:V1"/>
    <mergeCell ref="D3:F3"/>
    <mergeCell ref="G3:I3"/>
    <mergeCell ref="J3:L3"/>
    <mergeCell ref="M3:O3"/>
    <mergeCell ref="R3:S3"/>
    <mergeCell ref="T3:U3"/>
  </mergeCells>
  <pageMargins left="0.70833333333333304" right="0.70833333333333304" top="0.78749999999999998" bottom="0.78749999999999998" header="0.511811023622047" footer="0.511811023622047"/>
  <pageSetup paperSize="9"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J40"/>
  <sheetViews>
    <sheetView view="pageBreakPreview" zoomScale="110" zoomScaleNormal="100" zoomScalePageLayoutView="110" workbookViewId="0">
      <selection activeCell="U39" sqref="U39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6" width="8.7109375" style="82" customWidth="1"/>
    <col min="17" max="17" width="8.7109375" style="80" customWidth="1"/>
    <col min="18" max="18" width="8.85546875" style="82" customWidth="1"/>
    <col min="19" max="19" width="8.85546875" style="80" customWidth="1"/>
    <col min="20" max="20" width="5.28515625" style="79" customWidth="1"/>
    <col min="21" max="21" width="13.7109375" style="79" customWidth="1"/>
    <col min="22" max="22" width="10" style="79" customWidth="1"/>
    <col min="23" max="23" width="7" style="79" customWidth="1"/>
    <col min="24" max="241" width="9.140625" style="83" customWidth="1"/>
    <col min="242" max="242" width="2.7109375" style="83" customWidth="1"/>
    <col min="243" max="243" width="17.5703125" style="83" customWidth="1"/>
    <col min="244" max="244" width="11.5703125" style="83" hidden="1" customWidth="1"/>
    <col min="245" max="16384" width="1.7109375" style="83"/>
  </cols>
  <sheetData>
    <row r="1" spans="1:244" s="86" customFormat="1" ht="36">
      <c r="A1" s="518" t="s">
        <v>140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85"/>
    </row>
    <row r="2" spans="1:244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90"/>
      <c r="Q2" s="87"/>
      <c r="R2" s="89"/>
      <c r="S2" s="87"/>
      <c r="T2" s="85"/>
      <c r="U2" s="85"/>
      <c r="V2" s="85"/>
      <c r="W2" s="85"/>
    </row>
    <row r="3" spans="1:244" s="86" customFormat="1" ht="21">
      <c r="A3" s="91"/>
      <c r="B3" s="92" t="s">
        <v>117</v>
      </c>
      <c r="C3" s="93" t="s">
        <v>118</v>
      </c>
      <c r="D3" s="519" t="s">
        <v>141</v>
      </c>
      <c r="E3" s="519"/>
      <c r="F3" s="519"/>
      <c r="G3" s="519" t="s">
        <v>120</v>
      </c>
      <c r="H3" s="519"/>
      <c r="I3" s="519"/>
      <c r="J3" s="519" t="s">
        <v>142</v>
      </c>
      <c r="K3" s="519"/>
      <c r="L3" s="519"/>
      <c r="M3" s="519" t="s">
        <v>143</v>
      </c>
      <c r="N3" s="519"/>
      <c r="O3" s="519"/>
      <c r="P3" s="94" t="s">
        <v>123</v>
      </c>
      <c r="Q3" s="95" t="s">
        <v>124</v>
      </c>
      <c r="R3" s="520" t="s">
        <v>125</v>
      </c>
      <c r="S3" s="520"/>
      <c r="T3" s="520" t="s">
        <v>126</v>
      </c>
      <c r="U3" s="520"/>
      <c r="V3" s="96" t="s">
        <v>14</v>
      </c>
      <c r="W3" s="87"/>
      <c r="X3" s="97"/>
      <c r="Y3" s="97"/>
      <c r="Z3" s="97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</row>
    <row r="4" spans="1:244" s="86" customFormat="1" ht="21">
      <c r="A4" s="98">
        <v>1</v>
      </c>
      <c r="B4" s="99" t="s">
        <v>141</v>
      </c>
      <c r="C4" s="100">
        <v>777644380</v>
      </c>
      <c r="D4" s="101"/>
      <c r="E4" s="102"/>
      <c r="F4" s="103"/>
      <c r="G4" s="104">
        <v>34</v>
      </c>
      <c r="H4" s="105" t="s">
        <v>128</v>
      </c>
      <c r="I4" s="106">
        <v>16</v>
      </c>
      <c r="J4" s="104">
        <v>29</v>
      </c>
      <c r="K4" s="105" t="s">
        <v>128</v>
      </c>
      <c r="L4" s="106">
        <v>13</v>
      </c>
      <c r="M4" s="104">
        <v>20</v>
      </c>
      <c r="N4" s="105" t="s">
        <v>128</v>
      </c>
      <c r="O4" s="106">
        <v>0</v>
      </c>
      <c r="P4" s="107">
        <f>IF(G4&gt;I4,1,0)+IF(J4&gt;L4,1,0)+IF(M4&gt;O4,1,0)</f>
        <v>3</v>
      </c>
      <c r="Q4" s="108">
        <f>IF(G4&lt;I4,1,0)+IF(J4&lt;L4,1,0)+IF(M4&lt;O4,1,0)</f>
        <v>0</v>
      </c>
      <c r="R4" s="109">
        <f>G4+J4+M4</f>
        <v>83</v>
      </c>
      <c r="S4" s="108">
        <f>I4+L4+O4</f>
        <v>29</v>
      </c>
      <c r="T4" s="521">
        <f>P4*2+Q4*1</f>
        <v>6</v>
      </c>
      <c r="U4" s="521"/>
      <c r="V4" s="110">
        <f>1+IF(T4&lt;T5,1,0)+IF(T4&lt;T6,1,0)+IF(T4&lt;T7,1,0)</f>
        <v>1</v>
      </c>
      <c r="W4" s="85"/>
      <c r="X4" s="97"/>
      <c r="Y4" s="97"/>
      <c r="Z4" s="111"/>
    </row>
    <row r="5" spans="1:244" s="86" customFormat="1" ht="21">
      <c r="A5" s="98">
        <v>2</v>
      </c>
      <c r="B5" s="99" t="s">
        <v>129</v>
      </c>
      <c r="C5" s="100">
        <v>602693433</v>
      </c>
      <c r="D5" s="104">
        <f>I4</f>
        <v>16</v>
      </c>
      <c r="E5" s="112" t="s">
        <v>128</v>
      </c>
      <c r="F5" s="106">
        <f>G4</f>
        <v>34</v>
      </c>
      <c r="G5" s="113"/>
      <c r="H5" s="114"/>
      <c r="I5" s="115"/>
      <c r="J5" s="104">
        <v>20</v>
      </c>
      <c r="K5" s="105" t="s">
        <v>128</v>
      </c>
      <c r="L5" s="106">
        <v>34</v>
      </c>
      <c r="M5" s="104">
        <v>20</v>
      </c>
      <c r="N5" s="105" t="s">
        <v>128</v>
      </c>
      <c r="O5" s="106">
        <v>0</v>
      </c>
      <c r="P5" s="107">
        <f>IF(D5&gt;F5,1,0)+IF(J5&gt;L5,1,0)+IF(M5&gt;O5,1,0)</f>
        <v>1</v>
      </c>
      <c r="Q5" s="108">
        <f>IF(D5&lt;F5,1,0)+IF(J5&lt;L5,1,0)+IF(M5&lt;O5,1,0)</f>
        <v>2</v>
      </c>
      <c r="R5" s="109">
        <f>D5+J5+M5</f>
        <v>56</v>
      </c>
      <c r="S5" s="108">
        <f>F5+L5+O5</f>
        <v>68</v>
      </c>
      <c r="T5" s="521">
        <f>P5*2+Q5*1</f>
        <v>4</v>
      </c>
      <c r="U5" s="521"/>
      <c r="V5" s="110">
        <f>1+IF(T5&lt;T4,1,0)+IF(T5&lt;T6,1,0)+IF(T5&lt;T7,1,0)</f>
        <v>3</v>
      </c>
      <c r="W5" s="85"/>
      <c r="X5" s="97"/>
      <c r="Y5" s="97"/>
      <c r="Z5" s="111"/>
    </row>
    <row r="6" spans="1:244" ht="21">
      <c r="A6" s="98">
        <v>3</v>
      </c>
      <c r="B6" s="99" t="s">
        <v>144</v>
      </c>
      <c r="C6" s="100">
        <v>602235700</v>
      </c>
      <c r="D6" s="104">
        <f>L4</f>
        <v>13</v>
      </c>
      <c r="E6" s="112" t="s">
        <v>128</v>
      </c>
      <c r="F6" s="106">
        <f>J4</f>
        <v>29</v>
      </c>
      <c r="G6" s="104">
        <f>L5</f>
        <v>34</v>
      </c>
      <c r="H6" s="112" t="s">
        <v>128</v>
      </c>
      <c r="I6" s="106">
        <f>J5</f>
        <v>20</v>
      </c>
      <c r="J6" s="113"/>
      <c r="K6" s="114"/>
      <c r="L6" s="115"/>
      <c r="M6" s="104">
        <v>20</v>
      </c>
      <c r="N6" s="105" t="s">
        <v>128</v>
      </c>
      <c r="O6" s="106">
        <v>0</v>
      </c>
      <c r="P6" s="107">
        <f>IF(D6&gt;F6,1,0)+IF(G6&gt;I6,1,0)+IF(M6&gt;O6,1,0)</f>
        <v>2</v>
      </c>
      <c r="Q6" s="108">
        <f>IF(D6&lt;F6,1,0)+IF(G6&lt;I6,1,0)+IF(M6&lt;O6,1,0)</f>
        <v>1</v>
      </c>
      <c r="R6" s="109">
        <f>D6+G6+M6</f>
        <v>67</v>
      </c>
      <c r="S6" s="108">
        <f>F6+I6+O6</f>
        <v>49</v>
      </c>
      <c r="T6" s="521">
        <f>P6*2+Q6*1</f>
        <v>5</v>
      </c>
      <c r="U6" s="521"/>
      <c r="V6" s="110">
        <f>1+IF(T6&lt;T4,1,0)+IF(T6&lt;T5,1,0)+IF(T6&lt;T7,1,0)</f>
        <v>2</v>
      </c>
      <c r="W6" s="85"/>
      <c r="X6" s="97"/>
      <c r="Y6" s="97"/>
      <c r="Z6" s="111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</row>
    <row r="7" spans="1:244" s="116" customFormat="1" ht="21">
      <c r="A7" s="98">
        <v>4</v>
      </c>
      <c r="B7" s="99" t="s">
        <v>145</v>
      </c>
      <c r="C7" s="100">
        <v>737215132</v>
      </c>
      <c r="D7" s="104">
        <f>O4</f>
        <v>0</v>
      </c>
      <c r="E7" s="112" t="s">
        <v>128</v>
      </c>
      <c r="F7" s="106">
        <f>M4</f>
        <v>20</v>
      </c>
      <c r="G7" s="104">
        <f>O5</f>
        <v>0</v>
      </c>
      <c r="H7" s="112" t="s">
        <v>128</v>
      </c>
      <c r="I7" s="106">
        <f>M5</f>
        <v>20</v>
      </c>
      <c r="J7" s="104">
        <f>O6</f>
        <v>0</v>
      </c>
      <c r="K7" s="112" t="s">
        <v>128</v>
      </c>
      <c r="L7" s="106">
        <f>M6</f>
        <v>20</v>
      </c>
      <c r="M7" s="113"/>
      <c r="N7" s="114"/>
      <c r="O7" s="115"/>
      <c r="P7" s="107">
        <f>IF(D7&gt;F7,1,0)+IF(G7&gt;I7,1,0)+IF(J7&gt;L7,1,0)</f>
        <v>0</v>
      </c>
      <c r="Q7" s="108">
        <f>IF(D7&lt;F7,1,0)+IF(G7&lt;I7,1,0)+IF(J7&lt;L7,1,0)</f>
        <v>3</v>
      </c>
      <c r="R7" s="109">
        <f>D7+G7+J7</f>
        <v>0</v>
      </c>
      <c r="S7" s="108">
        <f>F7+I7+L7</f>
        <v>60</v>
      </c>
      <c r="T7" s="521">
        <f>P7*2+Q7*1</f>
        <v>3</v>
      </c>
      <c r="U7" s="521"/>
      <c r="V7" s="110">
        <f>1+IF(T7&lt;T4,1,0)+IF(T7&lt;T5,1,0)+IF(T7&lt;T6,1,0)</f>
        <v>4</v>
      </c>
      <c r="W7" s="85"/>
      <c r="X7" s="97"/>
      <c r="Y7" s="97"/>
      <c r="Z7" s="111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</row>
    <row r="8" spans="1:244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9"/>
      <c r="Q8" s="118"/>
      <c r="R8" s="119"/>
      <c r="S8" s="118"/>
      <c r="T8" s="522"/>
      <c r="U8" s="522"/>
      <c r="V8" s="117"/>
      <c r="W8" s="79"/>
      <c r="X8" s="120"/>
      <c r="Y8" s="120"/>
      <c r="Z8" s="121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</row>
    <row r="9" spans="1:244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2"/>
      <c r="U9" s="122"/>
      <c r="V9" s="122"/>
      <c r="W9" s="125"/>
      <c r="X9" s="126"/>
      <c r="Y9" s="126"/>
      <c r="Z9" s="127"/>
    </row>
    <row r="10" spans="1:244" s="129" customFormat="1" ht="18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2"/>
      <c r="U10" s="122"/>
      <c r="V10" s="122"/>
      <c r="W10" s="125"/>
      <c r="X10" s="126"/>
      <c r="Y10" s="126"/>
      <c r="Z10" s="127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</row>
    <row r="11" spans="1:244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2"/>
      <c r="U11" s="122"/>
      <c r="V11" s="122"/>
      <c r="W11" s="125"/>
      <c r="X11" s="126"/>
      <c r="Y11" s="126"/>
      <c r="Z11" s="127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</row>
    <row r="12" spans="1:244" s="129" customFormat="1">
      <c r="A12" s="130"/>
      <c r="B12" s="523" t="s">
        <v>134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131"/>
      <c r="X12" s="132"/>
      <c r="Y12" s="132"/>
      <c r="Z12" s="133"/>
    </row>
    <row r="13" spans="1:244" s="129" customFormat="1" ht="18">
      <c r="A13" s="130"/>
      <c r="B13" s="524" t="s">
        <v>135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</row>
    <row r="14" spans="1:244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</row>
    <row r="15" spans="1:244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</row>
    <row r="16" spans="1:244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</row>
    <row r="17" spans="1:244" s="129" customFormat="1" ht="18">
      <c r="A17" s="131"/>
      <c r="B17" s="525" t="s">
        <v>136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131"/>
    </row>
    <row r="18" spans="1:244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131"/>
    </row>
    <row r="19" spans="1:244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131"/>
    </row>
    <row r="20" spans="1:244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131"/>
    </row>
    <row r="21" spans="1:244" s="129" customFormat="1" ht="18">
      <c r="A21" s="131"/>
      <c r="B21" s="525" t="s">
        <v>137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131"/>
    </row>
    <row r="22" spans="1:244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131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</row>
    <row r="23" spans="1:244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131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</row>
    <row r="24" spans="1:244"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</row>
    <row r="25" spans="1:244">
      <c r="B25" s="134" t="s">
        <v>138</v>
      </c>
      <c r="C25" s="131"/>
      <c r="D25" s="136"/>
      <c r="E25" s="131"/>
      <c r="F25" s="137"/>
      <c r="G25" s="136"/>
      <c r="H25" s="131"/>
      <c r="I25" s="137"/>
      <c r="J25" s="138"/>
      <c r="K25" s="131"/>
      <c r="L25" s="137" t="s">
        <v>139</v>
      </c>
      <c r="M25" s="138"/>
      <c r="N25" s="527">
        <v>45385</v>
      </c>
      <c r="O25" s="527"/>
      <c r="P25" s="527"/>
      <c r="Q25" s="527"/>
    </row>
    <row r="26" spans="1:244">
      <c r="P26" s="139"/>
    </row>
    <row r="27" spans="1:244">
      <c r="P27" s="139"/>
    </row>
    <row r="28" spans="1:244">
      <c r="P28" s="139"/>
    </row>
    <row r="29" spans="1:244">
      <c r="P29" s="139"/>
    </row>
    <row r="30" spans="1:244">
      <c r="P30" s="139"/>
    </row>
    <row r="31" spans="1:244">
      <c r="P31" s="139"/>
    </row>
    <row r="32" spans="1:244">
      <c r="P32" s="139"/>
    </row>
    <row r="33" spans="16:16">
      <c r="P33" s="139"/>
    </row>
    <row r="34" spans="16:16">
      <c r="P34" s="139"/>
    </row>
    <row r="35" spans="16:16">
      <c r="P35" s="139"/>
    </row>
    <row r="36" spans="16:16">
      <c r="P36" s="139"/>
    </row>
    <row r="37" spans="16:16">
      <c r="P37" s="139"/>
    </row>
    <row r="38" spans="16:16">
      <c r="P38" s="139"/>
    </row>
    <row r="39" spans="16:16">
      <c r="P39" s="139"/>
    </row>
    <row r="40" spans="16:16">
      <c r="P40" s="139"/>
    </row>
  </sheetData>
  <mergeCells count="26">
    <mergeCell ref="B22:V22"/>
    <mergeCell ref="B23:V23"/>
    <mergeCell ref="B24:V24"/>
    <mergeCell ref="N25:Q25"/>
    <mergeCell ref="B17:V17"/>
    <mergeCell ref="B18:V18"/>
    <mergeCell ref="B19:V19"/>
    <mergeCell ref="B20:V20"/>
    <mergeCell ref="B21:V21"/>
    <mergeCell ref="B12:V12"/>
    <mergeCell ref="B13:V13"/>
    <mergeCell ref="B14:V14"/>
    <mergeCell ref="B15:V15"/>
    <mergeCell ref="B16:V16"/>
    <mergeCell ref="T4:U4"/>
    <mergeCell ref="T5:U5"/>
    <mergeCell ref="T6:U6"/>
    <mergeCell ref="T7:U7"/>
    <mergeCell ref="T8:U8"/>
    <mergeCell ref="A1:V1"/>
    <mergeCell ref="D3:F3"/>
    <mergeCell ref="G3:I3"/>
    <mergeCell ref="J3:L3"/>
    <mergeCell ref="M3:O3"/>
    <mergeCell ref="R3:S3"/>
    <mergeCell ref="T3:U3"/>
  </mergeCells>
  <pageMargins left="0.70833333333333304" right="0.70833333333333304" top="0.78749999999999998" bottom="0.78749999999999998" header="0.511811023622047" footer="0.511811023622047"/>
  <pageSetup paperSize="9"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J40"/>
  <sheetViews>
    <sheetView view="pageBreakPreview" zoomScale="110" zoomScaleNormal="100" zoomScalePageLayoutView="110" workbookViewId="0">
      <selection activeCell="B4" sqref="B4"/>
    </sheetView>
  </sheetViews>
  <sheetFormatPr defaultColWidth="1.7109375" defaultRowHeight="20.25"/>
  <cols>
    <col min="1" max="1" width="4.7109375" style="79" customWidth="1"/>
    <col min="2" max="2" width="42.140625" style="79" customWidth="1"/>
    <col min="3" max="3" width="9.7109375" style="79" hidden="1" customWidth="1"/>
    <col min="4" max="4" width="5.7109375" style="80" customWidth="1"/>
    <col min="5" max="5" width="1.7109375" style="79"/>
    <col min="6" max="6" width="5.7109375" style="81" customWidth="1"/>
    <col min="7" max="7" width="5.7109375" style="80" customWidth="1"/>
    <col min="8" max="8" width="1.7109375" style="79"/>
    <col min="9" max="9" width="5.7109375" style="81" customWidth="1"/>
    <col min="10" max="10" width="5.7109375" style="82" customWidth="1"/>
    <col min="11" max="11" width="1.7109375" style="79"/>
    <col min="12" max="12" width="5.7109375" style="81" customWidth="1"/>
    <col min="13" max="13" width="5.7109375" style="82" customWidth="1"/>
    <col min="14" max="14" width="1.7109375" style="79"/>
    <col min="15" max="15" width="5.7109375" style="81" customWidth="1"/>
    <col min="16" max="16" width="8.7109375" style="82" customWidth="1"/>
    <col min="17" max="17" width="8.7109375" style="80" customWidth="1"/>
    <col min="18" max="18" width="8.85546875" style="82" customWidth="1"/>
    <col min="19" max="19" width="8.85546875" style="80" customWidth="1"/>
    <col min="20" max="20" width="5.28515625" style="79" customWidth="1"/>
    <col min="21" max="21" width="13.7109375" style="79" customWidth="1"/>
    <col min="22" max="22" width="10" style="79" customWidth="1"/>
    <col min="23" max="23" width="7" style="79" customWidth="1"/>
    <col min="24" max="241" width="9.140625" style="83" customWidth="1"/>
    <col min="242" max="242" width="2.7109375" style="83" customWidth="1"/>
    <col min="243" max="243" width="17.5703125" style="83" customWidth="1"/>
    <col min="244" max="244" width="11.5703125" style="83" hidden="1" customWidth="1"/>
    <col min="245" max="16384" width="1.7109375" style="83"/>
  </cols>
  <sheetData>
    <row r="1" spans="1:244" s="86" customFormat="1" ht="36">
      <c r="A1" s="518" t="s">
        <v>146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85"/>
    </row>
    <row r="2" spans="1:244" s="86" customFormat="1" ht="21">
      <c r="A2" s="85"/>
      <c r="B2" s="85"/>
      <c r="C2" s="85"/>
      <c r="D2" s="87"/>
      <c r="E2" s="85"/>
      <c r="F2" s="88"/>
      <c r="G2" s="87"/>
      <c r="H2" s="85"/>
      <c r="I2" s="88"/>
      <c r="J2" s="89"/>
      <c r="K2" s="85"/>
      <c r="L2" s="88"/>
      <c r="M2" s="89"/>
      <c r="N2" s="85"/>
      <c r="O2" s="88"/>
      <c r="P2" s="90"/>
      <c r="Q2" s="87"/>
      <c r="R2" s="89"/>
      <c r="S2" s="87"/>
      <c r="T2" s="85"/>
      <c r="U2" s="85"/>
      <c r="V2" s="85"/>
      <c r="W2" s="85"/>
    </row>
    <row r="3" spans="1:244" s="86" customFormat="1" ht="64.150000000000006" customHeight="1">
      <c r="A3" s="91"/>
      <c r="B3" s="92" t="s">
        <v>117</v>
      </c>
      <c r="C3" s="93" t="s">
        <v>118</v>
      </c>
      <c r="D3" s="528" t="s">
        <v>147</v>
      </c>
      <c r="E3" s="528"/>
      <c r="F3" s="528"/>
      <c r="G3" s="528" t="s">
        <v>148</v>
      </c>
      <c r="H3" s="528"/>
      <c r="I3" s="528"/>
      <c r="J3" s="528" t="s">
        <v>149</v>
      </c>
      <c r="K3" s="528"/>
      <c r="L3" s="528"/>
      <c r="M3" s="528">
        <v>4</v>
      </c>
      <c r="N3" s="528"/>
      <c r="O3" s="528"/>
      <c r="P3" s="94" t="s">
        <v>123</v>
      </c>
      <c r="Q3" s="95" t="s">
        <v>124</v>
      </c>
      <c r="R3" s="520" t="s">
        <v>125</v>
      </c>
      <c r="S3" s="520"/>
      <c r="T3" s="520" t="s">
        <v>126</v>
      </c>
      <c r="U3" s="520"/>
      <c r="V3" s="96" t="s">
        <v>14</v>
      </c>
      <c r="W3" s="87"/>
      <c r="X3" s="97"/>
      <c r="Y3" s="97"/>
      <c r="Z3" s="97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</row>
    <row r="4" spans="1:244" s="86" customFormat="1" ht="21">
      <c r="A4" s="98">
        <v>1</v>
      </c>
      <c r="B4" s="99" t="s">
        <v>150</v>
      </c>
      <c r="C4" s="100">
        <v>777644380</v>
      </c>
      <c r="D4" s="101"/>
      <c r="E4" s="102"/>
      <c r="F4" s="103"/>
      <c r="G4" s="104">
        <v>54</v>
      </c>
      <c r="H4" s="105" t="s">
        <v>128</v>
      </c>
      <c r="I4" s="106">
        <v>0</v>
      </c>
      <c r="J4" s="104">
        <v>41</v>
      </c>
      <c r="K4" s="105" t="s">
        <v>128</v>
      </c>
      <c r="L4" s="106">
        <v>10</v>
      </c>
      <c r="M4" s="104">
        <v>0</v>
      </c>
      <c r="N4" s="105" t="s">
        <v>128</v>
      </c>
      <c r="O4" s="106">
        <v>0</v>
      </c>
      <c r="P4" s="107">
        <f>IF(G4&gt;I4,1,0)+IF(J4&gt;L4,1,0)+IF(M4&gt;O4,1,0)</f>
        <v>2</v>
      </c>
      <c r="Q4" s="108">
        <f>IF(G4&lt;I4,1,0)+IF(J4&lt;L4,1,0)+IF(M4&lt;O4,1,0)</f>
        <v>0</v>
      </c>
      <c r="R4" s="109">
        <f>G4+J4+M4</f>
        <v>95</v>
      </c>
      <c r="S4" s="108">
        <f>I4+L4+O4</f>
        <v>10</v>
      </c>
      <c r="T4" s="521">
        <f>P4*2+Q4*1</f>
        <v>4</v>
      </c>
      <c r="U4" s="521"/>
      <c r="V4" s="110">
        <f>1+IF(T4&lt;T5,1,0)+IF(T4&lt;T6,1,0)+IF(T4&lt;T7,1,0)</f>
        <v>1</v>
      </c>
      <c r="W4" s="85"/>
      <c r="X4" s="97"/>
      <c r="Y4" s="97"/>
      <c r="Z4" s="111"/>
    </row>
    <row r="5" spans="1:244" s="86" customFormat="1" ht="21">
      <c r="A5" s="98">
        <v>2</v>
      </c>
      <c r="B5" s="99" t="s">
        <v>148</v>
      </c>
      <c r="C5" s="100">
        <v>602693433</v>
      </c>
      <c r="D5" s="104">
        <f>I4</f>
        <v>0</v>
      </c>
      <c r="E5" s="112" t="s">
        <v>128</v>
      </c>
      <c r="F5" s="106">
        <f>G4</f>
        <v>54</v>
      </c>
      <c r="G5" s="113"/>
      <c r="H5" s="114"/>
      <c r="I5" s="115"/>
      <c r="J5" s="104">
        <v>5</v>
      </c>
      <c r="K5" s="105" t="s">
        <v>128</v>
      </c>
      <c r="L5" s="106">
        <v>31</v>
      </c>
      <c r="M5" s="104">
        <v>0</v>
      </c>
      <c r="N5" s="105" t="s">
        <v>128</v>
      </c>
      <c r="O5" s="106">
        <v>0</v>
      </c>
      <c r="P5" s="107">
        <f>IF(D5&gt;F5,1,0)+IF(J5&gt;L5,1,0)+IF(M5&gt;O5,1,0)</f>
        <v>0</v>
      </c>
      <c r="Q5" s="108">
        <f>IF(D5&lt;F5,1,0)+IF(J5&lt;L5,1,0)+IF(M5&lt;O5,1,0)</f>
        <v>2</v>
      </c>
      <c r="R5" s="109">
        <f>D5+J5+M5</f>
        <v>5</v>
      </c>
      <c r="S5" s="108">
        <f>F5+L5+O5</f>
        <v>85</v>
      </c>
      <c r="T5" s="521">
        <f>P5*2+Q5*1</f>
        <v>2</v>
      </c>
      <c r="U5" s="521"/>
      <c r="V5" s="110">
        <f>1+IF(T5&lt;T4,1,0)+IF(T5&lt;T6,1,0)+IF(T5&lt;T7,1,0)</f>
        <v>3</v>
      </c>
      <c r="W5" s="85"/>
      <c r="X5" s="97"/>
      <c r="Y5" s="97"/>
      <c r="Z5" s="111"/>
    </row>
    <row r="6" spans="1:244" ht="21">
      <c r="A6" s="98">
        <v>3</v>
      </c>
      <c r="B6" s="99" t="s">
        <v>149</v>
      </c>
      <c r="C6" s="100">
        <v>602235700</v>
      </c>
      <c r="D6" s="104">
        <f>L4</f>
        <v>10</v>
      </c>
      <c r="E6" s="112" t="s">
        <v>128</v>
      </c>
      <c r="F6" s="106">
        <f>J4</f>
        <v>41</v>
      </c>
      <c r="G6" s="104">
        <f>L5</f>
        <v>31</v>
      </c>
      <c r="H6" s="112" t="s">
        <v>128</v>
      </c>
      <c r="I6" s="106">
        <f>J5</f>
        <v>5</v>
      </c>
      <c r="J6" s="113"/>
      <c r="K6" s="114"/>
      <c r="L6" s="115"/>
      <c r="M6" s="104">
        <v>0</v>
      </c>
      <c r="N6" s="105" t="s">
        <v>128</v>
      </c>
      <c r="O6" s="106">
        <v>0</v>
      </c>
      <c r="P6" s="107">
        <f>IF(D6&gt;F6,1,0)+IF(G6&gt;I6,1,0)+IF(M6&gt;O6,1,0)</f>
        <v>1</v>
      </c>
      <c r="Q6" s="108">
        <f>IF(D6&lt;F6,1,0)+IF(G6&lt;I6,1,0)+IF(M6&lt;O6,1,0)</f>
        <v>1</v>
      </c>
      <c r="R6" s="109">
        <f>D6+G6+M6</f>
        <v>41</v>
      </c>
      <c r="S6" s="108">
        <f>F6+I6+O6</f>
        <v>46</v>
      </c>
      <c r="T6" s="521">
        <f>P6*2+Q6*1</f>
        <v>3</v>
      </c>
      <c r="U6" s="521"/>
      <c r="V6" s="110">
        <f>1+IF(T6&lt;T4,1,0)+IF(T6&lt;T5,1,0)+IF(T6&lt;T7,1,0)</f>
        <v>2</v>
      </c>
      <c r="W6" s="85"/>
      <c r="X6" s="97"/>
      <c r="Y6" s="97"/>
      <c r="Z6" s="111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</row>
    <row r="7" spans="1:244" s="116" customFormat="1" ht="21">
      <c r="A7" s="98">
        <v>4</v>
      </c>
      <c r="B7" s="99" t="s">
        <v>151</v>
      </c>
      <c r="C7" s="100">
        <v>737215132</v>
      </c>
      <c r="D7" s="104">
        <f>O4</f>
        <v>0</v>
      </c>
      <c r="E7" s="112" t="s">
        <v>128</v>
      </c>
      <c r="F7" s="106">
        <f>M4</f>
        <v>0</v>
      </c>
      <c r="G7" s="104">
        <f>O5</f>
        <v>0</v>
      </c>
      <c r="H7" s="112" t="s">
        <v>128</v>
      </c>
      <c r="I7" s="106">
        <f>M5</f>
        <v>0</v>
      </c>
      <c r="J7" s="104">
        <f>O6</f>
        <v>0</v>
      </c>
      <c r="K7" s="112" t="s">
        <v>128</v>
      </c>
      <c r="L7" s="106">
        <f>M6</f>
        <v>0</v>
      </c>
      <c r="M7" s="113"/>
      <c r="N7" s="114"/>
      <c r="O7" s="115"/>
      <c r="P7" s="107">
        <f>IF(D7&gt;F7,1,0)+IF(G7&gt;I7,1,0)+IF(J7&gt;L7,1,0)</f>
        <v>0</v>
      </c>
      <c r="Q7" s="108">
        <f>IF(D7&lt;F7,1,0)+IF(G7&lt;I7,1,0)+IF(J7&lt;L7,1,0)</f>
        <v>0</v>
      </c>
      <c r="R7" s="109">
        <f>D7+G7+J7</f>
        <v>0</v>
      </c>
      <c r="S7" s="108">
        <f>F7+I7+L7</f>
        <v>0</v>
      </c>
      <c r="T7" s="521">
        <f>P7*2+Q7*1</f>
        <v>0</v>
      </c>
      <c r="U7" s="521"/>
      <c r="V7" s="110">
        <f>1+IF(T7&lt;T4,1,0)+IF(T7&lt;T5,1,0)+IF(T7&lt;T6,1,0)</f>
        <v>4</v>
      </c>
      <c r="W7" s="85"/>
      <c r="X7" s="97"/>
      <c r="Y7" s="97"/>
      <c r="Z7" s="111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</row>
    <row r="8" spans="1:244" s="116" customFormat="1">
      <c r="A8" s="117"/>
      <c r="B8" s="117"/>
      <c r="C8" s="117"/>
      <c r="D8" s="118"/>
      <c r="E8" s="117"/>
      <c r="F8" s="118"/>
      <c r="G8" s="118"/>
      <c r="H8" s="117"/>
      <c r="I8" s="118"/>
      <c r="J8" s="118"/>
      <c r="K8" s="117"/>
      <c r="L8" s="118"/>
      <c r="M8" s="118"/>
      <c r="N8" s="117"/>
      <c r="O8" s="118"/>
      <c r="P8" s="119"/>
      <c r="Q8" s="118"/>
      <c r="R8" s="119"/>
      <c r="S8" s="118"/>
      <c r="T8" s="522"/>
      <c r="U8" s="522"/>
      <c r="V8" s="117"/>
      <c r="W8" s="79"/>
      <c r="X8" s="120"/>
      <c r="Y8" s="120"/>
      <c r="Z8" s="121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</row>
    <row r="9" spans="1:244" s="116" customFormat="1" ht="15.75">
      <c r="A9" s="122"/>
      <c r="B9" s="123" t="s">
        <v>132</v>
      </c>
      <c r="C9" s="122"/>
      <c r="D9" s="124"/>
      <c r="E9" s="122"/>
      <c r="F9" s="124"/>
      <c r="G9" s="124"/>
      <c r="H9" s="122"/>
      <c r="I9" s="124"/>
      <c r="J9" s="124"/>
      <c r="K9" s="122"/>
      <c r="L9" s="124"/>
      <c r="M9" s="124"/>
      <c r="N9" s="122"/>
      <c r="O9" s="124"/>
      <c r="P9" s="124"/>
      <c r="Q9" s="124"/>
      <c r="R9" s="124"/>
      <c r="S9" s="124"/>
      <c r="T9" s="122"/>
      <c r="U9" s="122"/>
      <c r="V9" s="122"/>
      <c r="W9" s="125"/>
      <c r="X9" s="126"/>
      <c r="Y9" s="126"/>
      <c r="Z9" s="127"/>
    </row>
    <row r="10" spans="1:244" s="129" customFormat="1" ht="18">
      <c r="A10" s="122"/>
      <c r="B10" s="128" t="s">
        <v>133</v>
      </c>
      <c r="C10" s="122"/>
      <c r="D10" s="124"/>
      <c r="E10" s="122"/>
      <c r="F10" s="124"/>
      <c r="G10" s="124"/>
      <c r="H10" s="122"/>
      <c r="I10" s="124"/>
      <c r="J10" s="124"/>
      <c r="K10" s="122"/>
      <c r="L10" s="124"/>
      <c r="M10" s="124"/>
      <c r="N10" s="122"/>
      <c r="O10" s="124"/>
      <c r="P10" s="124"/>
      <c r="Q10" s="124"/>
      <c r="R10" s="124"/>
      <c r="S10" s="124"/>
      <c r="T10" s="122"/>
      <c r="U10" s="122"/>
      <c r="V10" s="122"/>
      <c r="W10" s="125"/>
      <c r="X10" s="126"/>
      <c r="Y10" s="126"/>
      <c r="Z10" s="127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</row>
    <row r="11" spans="1:244" s="129" customFormat="1" ht="18">
      <c r="A11" s="122"/>
      <c r="B11" s="122"/>
      <c r="C11" s="122"/>
      <c r="D11" s="124"/>
      <c r="E11" s="122"/>
      <c r="F11" s="124"/>
      <c r="G11" s="124"/>
      <c r="H11" s="122"/>
      <c r="I11" s="124"/>
      <c r="J11" s="124"/>
      <c r="K11" s="122"/>
      <c r="L11" s="124"/>
      <c r="M11" s="124"/>
      <c r="N11" s="122"/>
      <c r="O11" s="124"/>
      <c r="P11" s="124"/>
      <c r="Q11" s="124"/>
      <c r="R11" s="124"/>
      <c r="S11" s="124"/>
      <c r="T11" s="122"/>
      <c r="U11" s="122"/>
      <c r="V11" s="122"/>
      <c r="W11" s="125"/>
      <c r="X11" s="126"/>
      <c r="Y11" s="126"/>
      <c r="Z11" s="127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</row>
    <row r="12" spans="1:244" s="129" customFormat="1" ht="18">
      <c r="A12" s="130"/>
      <c r="B12" s="529" t="s">
        <v>134</v>
      </c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131"/>
      <c r="X12" s="132"/>
      <c r="Y12" s="132"/>
      <c r="Z12" s="133"/>
    </row>
    <row r="13" spans="1:244" s="129" customFormat="1" ht="18">
      <c r="A13" s="130"/>
      <c r="B13" s="524" t="s">
        <v>152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</row>
    <row r="14" spans="1:244" s="129" customFormat="1" ht="18">
      <c r="A14" s="130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</row>
    <row r="15" spans="1:244" s="129" customFormat="1" ht="18">
      <c r="A15" s="130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</row>
    <row r="16" spans="1:244" s="129" customFormat="1" ht="18">
      <c r="A16" s="130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</row>
    <row r="17" spans="1:244" s="129" customFormat="1" ht="18">
      <c r="A17" s="131"/>
      <c r="B17" s="525" t="s">
        <v>153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131"/>
    </row>
    <row r="18" spans="1:244" s="129" customFormat="1" ht="18">
      <c r="A18" s="131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131"/>
    </row>
    <row r="19" spans="1:244" s="129" customFormat="1" ht="18">
      <c r="A19" s="131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131"/>
    </row>
    <row r="20" spans="1:244" s="129" customFormat="1" ht="18">
      <c r="A20" s="131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131"/>
    </row>
    <row r="21" spans="1:244" s="129" customFormat="1" ht="18">
      <c r="A21" s="131"/>
      <c r="B21" s="525" t="s">
        <v>137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131"/>
    </row>
    <row r="22" spans="1:244" s="129" customFormat="1" ht="18">
      <c r="A22" s="131"/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131"/>
    </row>
    <row r="23" spans="1:244" s="129" customFormat="1" ht="18">
      <c r="A23" s="131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131"/>
    </row>
    <row r="24" spans="1:244">
      <c r="A24" s="131"/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131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</row>
    <row r="25" spans="1:244">
      <c r="A25" s="131"/>
      <c r="B25" s="134" t="s">
        <v>138</v>
      </c>
      <c r="C25" s="131"/>
      <c r="D25" s="136"/>
      <c r="E25" s="131"/>
      <c r="F25" s="137"/>
      <c r="G25" s="136"/>
      <c r="H25" s="131"/>
      <c r="I25" s="137"/>
      <c r="J25" s="138"/>
      <c r="K25" s="131"/>
      <c r="L25" s="137" t="s">
        <v>139</v>
      </c>
      <c r="M25" s="138"/>
      <c r="N25" s="527">
        <v>45219</v>
      </c>
      <c r="O25" s="527"/>
      <c r="P25" s="527"/>
      <c r="Q25" s="527"/>
      <c r="R25" s="138"/>
      <c r="S25" s="136"/>
      <c r="T25" s="131"/>
      <c r="U25" s="131"/>
      <c r="V25" s="131"/>
      <c r="W25" s="131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</row>
    <row r="26" spans="1:244">
      <c r="P26" s="139"/>
    </row>
    <row r="27" spans="1:244">
      <c r="P27" s="139"/>
    </row>
    <row r="28" spans="1:244">
      <c r="P28" s="139"/>
    </row>
    <row r="29" spans="1:244">
      <c r="P29" s="139"/>
    </row>
    <row r="30" spans="1:244">
      <c r="P30" s="139"/>
    </row>
    <row r="31" spans="1:244">
      <c r="P31" s="139"/>
    </row>
    <row r="32" spans="1:244">
      <c r="P32" s="139"/>
    </row>
    <row r="33" spans="16:16">
      <c r="P33" s="139"/>
    </row>
    <row r="34" spans="16:16">
      <c r="P34" s="139"/>
    </row>
    <row r="35" spans="16:16">
      <c r="P35" s="139"/>
    </row>
    <row r="36" spans="16:16">
      <c r="P36" s="139"/>
    </row>
    <row r="37" spans="16:16">
      <c r="P37" s="139"/>
    </row>
    <row r="38" spans="16:16">
      <c r="P38" s="139"/>
    </row>
    <row r="39" spans="16:16">
      <c r="P39" s="139"/>
    </row>
    <row r="40" spans="16:16">
      <c r="P40" s="139"/>
    </row>
  </sheetData>
  <mergeCells count="26">
    <mergeCell ref="B22:V22"/>
    <mergeCell ref="B23:V23"/>
    <mergeCell ref="B24:V24"/>
    <mergeCell ref="N25:Q25"/>
    <mergeCell ref="B17:V17"/>
    <mergeCell ref="B18:V18"/>
    <mergeCell ref="B19:V19"/>
    <mergeCell ref="B20:V20"/>
    <mergeCell ref="B21:V21"/>
    <mergeCell ref="B12:V12"/>
    <mergeCell ref="B13:V13"/>
    <mergeCell ref="B14:V14"/>
    <mergeCell ref="B15:V15"/>
    <mergeCell ref="B16:V16"/>
    <mergeCell ref="T4:U4"/>
    <mergeCell ref="T5:U5"/>
    <mergeCell ref="T6:U6"/>
    <mergeCell ref="T7:U7"/>
    <mergeCell ref="T8:U8"/>
    <mergeCell ref="A1:V1"/>
    <mergeCell ref="D3:F3"/>
    <mergeCell ref="G3:I3"/>
    <mergeCell ref="J3:L3"/>
    <mergeCell ref="M3:O3"/>
    <mergeCell ref="R3:S3"/>
    <mergeCell ref="T3:U3"/>
  </mergeCells>
  <pageMargins left="0.70833333333333304" right="0.70833333333333304" top="0.78749999999999998" bottom="0.78749999999999998" header="0.511811023622047" footer="0.511811023622047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4</vt:i4>
      </vt:variant>
    </vt:vector>
  </HeadingPairs>
  <TitlesOfParts>
    <vt:vector size="32" baseType="lpstr">
      <vt:lpstr>Bodování</vt:lpstr>
      <vt:lpstr>Atletický čtyřboj - vzor</vt:lpstr>
      <vt:lpstr>Atletický čtyřboj III dívky</vt:lpstr>
      <vt:lpstr>Atletický čtyřboj III chlapci</vt:lpstr>
      <vt:lpstr>Atletický čtyřboj IV. dívky </vt:lpstr>
      <vt:lpstr>Atletický čtyřboj IV. chlapci</vt:lpstr>
      <vt:lpstr>Basketbal ZŠ - dívky</vt:lpstr>
      <vt:lpstr>Basketbal ZŠ - chlapci</vt:lpstr>
      <vt:lpstr>Basketbal SŠ - dívky</vt:lpstr>
      <vt:lpstr>Basketbal SŠ - chlapci</vt:lpstr>
      <vt:lpstr>SAP SŠ - návod</vt:lpstr>
      <vt:lpstr>SAP SŠ - dívky</vt:lpstr>
      <vt:lpstr>SAP SŠ - chlapci</vt:lpstr>
      <vt:lpstr>Florbal ZŠ IV - dívky</vt:lpstr>
      <vt:lpstr>Florbal ZŠ IV - chlapci</vt:lpstr>
      <vt:lpstr>Florbal ZŠ III - dívky</vt:lpstr>
      <vt:lpstr>Florbal ZŠ III - chlapci</vt:lpstr>
      <vt:lpstr>Florbal SŠ - dívky</vt:lpstr>
      <vt:lpstr>Florbal SŠ - chlapci</vt:lpstr>
      <vt:lpstr>Fotbal SŠ - chlapci</vt:lpstr>
      <vt:lpstr>Minifotbal ZŠ - chlapci</vt:lpstr>
      <vt:lpstr>Přespolní běh</vt:lpstr>
      <vt:lpstr>Volejbal ZŠ - dívky</vt:lpstr>
      <vt:lpstr>Volejbal ZŠ - chlapci</vt:lpstr>
      <vt:lpstr>Volejbal SŠ - dívky</vt:lpstr>
      <vt:lpstr>Volejbal SŠ - chlapci</vt:lpstr>
      <vt:lpstr>Vybíjená ZŠ - chlapci-dívky</vt:lpstr>
      <vt:lpstr>List1</vt:lpstr>
      <vt:lpstr>'Atletický čtyřboj - vzor'!Dotaz_z_Soubory_dBase</vt:lpstr>
      <vt:lpstr>'Atletický čtyřboj - vzor'!Oblast_tisku</vt:lpstr>
      <vt:lpstr>Bodování!Oblast_tisku</vt:lpstr>
      <vt:lpstr>'Fotbal SŠ - chlapci'!Oblast_tisku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Čepčář</dc:creator>
  <cp:lastModifiedBy>uzivatel</cp:lastModifiedBy>
  <cp:revision>5</cp:revision>
  <cp:lastPrinted>2024-05-16T08:06:58Z</cp:lastPrinted>
  <dcterms:created xsi:type="dcterms:W3CDTF">2013-01-04T13:11:57Z</dcterms:created>
  <dcterms:modified xsi:type="dcterms:W3CDTF">2024-05-28T08:28:00Z</dcterms:modified>
  <dc:language>cs-CZ</dc:language>
</cp:coreProperties>
</file>